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firstSheet="3" activeTab="5"/>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Capital'!$A$1:$L$53</definedName>
  </definedNames>
  <calcPr fullCalcOnLoad="1"/>
</workbook>
</file>

<file path=xl/sharedStrings.xml><?xml version="1.0" encoding="utf-8"?>
<sst xmlns="http://schemas.openxmlformats.org/spreadsheetml/2006/main" count="740" uniqueCount="635">
  <si>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</si>
  <si>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</si>
  <si>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</si>
  <si>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</si>
  <si>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</si>
  <si>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</si>
  <si>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</si>
  <si>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</si>
  <si>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</si>
  <si>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</si>
  <si>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</si>
  <si>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</si>
  <si>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</si>
  <si>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</si>
  <si>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</si>
  <si>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</si>
  <si>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</si>
  <si>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</si>
  <si>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</si>
  <si>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</si>
  <si>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</si>
  <si>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</si>
  <si>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</si>
  <si>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</si>
  <si>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</si>
  <si>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</si>
  <si>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</si>
  <si>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</si>
  <si>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</si>
  <si>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</si>
  <si>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</si>
  <si>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</si>
  <si>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</si>
  <si>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</si>
  <si>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</si>
  <si>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</si>
  <si>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</si>
  <si>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</si>
  <si>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</si>
  <si>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</si>
  <si>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</si>
  <si>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</si>
  <si>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</si>
  <si>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</si>
  <si>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</si>
  <si>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</si>
  <si>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</si>
  <si>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</si>
  <si>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</si>
  <si>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</si>
  <si>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</si>
  <si>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</si>
  <si>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</si>
  <si>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</si>
  <si>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</si>
  <si>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</si>
  <si>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</si>
  <si>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</si>
  <si>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</si>
  <si>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</si>
  <si>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</si>
  <si>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</si>
  <si>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</si>
  <si>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</si>
  <si>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</si>
  <si>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</si>
  <si>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</si>
  <si>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</si>
  <si>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</si>
  <si>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</si>
  <si>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</si>
  <si>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</si>
  <si>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</si>
  <si>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</si>
  <si>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</si>
  <si>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</si>
  <si>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</si>
  <si>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</si>
  <si>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</si>
  <si>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</si>
  <si>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</si>
  <si>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</si>
  <si>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</si>
  <si>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</si>
  <si>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</si>
  <si>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</si>
  <si>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</si>
  <si>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</si>
  <si>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</si>
  <si>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</si>
  <si>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</si>
  <si>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</si>
  <si>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</si>
  <si>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</si>
  <si>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</si>
  <si>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</si>
  <si>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</si>
  <si>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</si>
  <si>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</si>
  <si>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</si>
  <si>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</si>
  <si>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</si>
  <si>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</si>
  <si>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</si>
  <si>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</si>
  <si>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</si>
  <si>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</si>
  <si>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</si>
  <si>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</si>
  <si>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</si>
  <si>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</si>
  <si>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</si>
  <si>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</si>
  <si>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</si>
  <si>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</si>
  <si>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</si>
  <si>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</si>
  <si>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</si>
  <si>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</si>
  <si>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</si>
  <si>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</si>
  <si>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</si>
  <si>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</si>
  <si>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</si>
  <si>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</si>
  <si>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</si>
  <si>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</si>
  <si>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</si>
  <si>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</si>
  <si>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</si>
  <si>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</si>
  <si>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</si>
  <si>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</si>
  <si>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</si>
  <si>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</si>
  <si>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</si>
  <si>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</si>
  <si>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</si>
  <si>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</si>
  <si>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</si>
  <si>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</si>
  <si>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</si>
  <si>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</si>
  <si>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</si>
  <si>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</si>
  <si>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</si>
  <si>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</si>
  <si>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</si>
  <si>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</si>
  <si>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</si>
  <si>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</si>
  <si>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</si>
  <si>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</si>
  <si>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</si>
  <si>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</si>
  <si>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</si>
  <si>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</si>
  <si>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</si>
  <si>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</si>
  <si>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</si>
  <si>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</si>
  <si>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</si>
  <si>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</si>
  <si>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</si>
  <si>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</si>
  <si>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</si>
  <si>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</si>
  <si>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</si>
  <si>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</si>
  <si>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</si>
  <si>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</si>
  <si>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</si>
  <si>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</si>
  <si>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</si>
  <si>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</si>
  <si>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</si>
  <si>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</si>
  <si>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</si>
  <si>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</si>
  <si>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</si>
  <si>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</si>
  <si>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</si>
  <si>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</si>
  <si>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</si>
  <si>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</si>
  <si>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</si>
  <si>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</si>
  <si>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</si>
  <si>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</si>
  <si>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</si>
  <si>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</si>
  <si>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</si>
  <si>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</si>
  <si>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</si>
  <si>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</si>
  <si>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</si>
  <si>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</si>
  <si>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</si>
  <si>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</si>
  <si>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</si>
  <si>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</si>
  <si>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</si>
  <si>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</si>
  <si>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</si>
  <si>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</si>
  <si>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</si>
  <si>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</si>
  <si>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</si>
  <si>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</si>
  <si>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</si>
  <si>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</si>
  <si>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</si>
  <si>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</si>
  <si>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</si>
  <si>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</si>
  <si>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</si>
  <si>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</si>
  <si>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</si>
  <si>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</si>
  <si>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</si>
  <si>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</si>
  <si>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</si>
  <si>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</si>
  <si>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</si>
  <si>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</si>
  <si>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</si>
  <si>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</si>
  <si>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</si>
  <si>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</si>
  <si>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</si>
  <si>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</si>
  <si>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</si>
  <si>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</si>
  <si>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</si>
  <si>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</si>
  <si>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</si>
  <si>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</si>
  <si>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</si>
  <si>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</si>
  <si>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</si>
  <si>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</si>
  <si>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</si>
  <si>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</si>
  <si>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</si>
  <si>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</si>
  <si>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</si>
  <si>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</si>
  <si>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</si>
  <si>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</si>
  <si>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</si>
  <si>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</si>
  <si>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</si>
  <si>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</si>
  <si>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</si>
  <si>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</si>
  <si>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</si>
  <si>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</si>
  <si>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</si>
  <si>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</si>
  <si>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</si>
  <si>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</si>
  <si>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</si>
  <si>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</si>
  <si>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</si>
  <si>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</si>
  <si>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</si>
  <si>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</si>
  <si>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</si>
  <si>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</si>
  <si>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</si>
  <si>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</si>
  <si>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</si>
  <si>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</si>
  <si>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</si>
  <si>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</si>
  <si>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</si>
  <si>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</si>
  <si>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</si>
  <si>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</si>
  <si>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</si>
  <si>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</si>
  <si>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</si>
  <si>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</si>
  <si>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</si>
  <si>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</si>
  <si>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</si>
  <si>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</si>
  <si>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</si>
  <si>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</si>
  <si>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</si>
  <si>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</si>
  <si>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</si>
  <si>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</si>
  <si>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</si>
  <si>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</si>
  <si>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</si>
  <si>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</si>
  <si>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</si>
  <si>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</si>
  <si>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</si>
  <si>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</si>
  <si>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</si>
  <si>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</si>
  <si>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</si>
  <si>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</si>
  <si>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</si>
  <si>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</si>
  <si>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</si>
  <si>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</si>
  <si>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</si>
  <si>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</si>
  <si>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</si>
  <si>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</si>
  <si>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</si>
  <si>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</si>
  <si>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</si>
  <si>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</si>
  <si>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</si>
  <si>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</si>
  <si>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</si>
  <si>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</si>
  <si>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</si>
  <si>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</si>
  <si>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</si>
  <si>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</si>
  <si>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</si>
  <si>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</si>
  <si>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</si>
  <si>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</si>
  <si>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</si>
  <si>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</si>
  <si>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</si>
  <si>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</si>
  <si>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</si>
  <si>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</si>
  <si>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</si>
  <si>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</si>
  <si>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</si>
  <si>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</si>
  <si>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</si>
  <si>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</si>
  <si>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</si>
  <si>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</si>
  <si>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</si>
  <si>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</si>
  <si>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</si>
  <si>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</si>
  <si>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</si>
  <si>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</si>
  <si>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</si>
  <si>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</si>
  <si>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</si>
  <si>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</si>
  <si>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</si>
  <si>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</si>
  <si>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</si>
  <si>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</si>
  <si>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</si>
  <si>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</si>
  <si>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</si>
  <si>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</si>
  <si>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</si>
  <si>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</si>
  <si>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</si>
  <si>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</si>
  <si>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</si>
  <si>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</si>
  <si>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</si>
  <si>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</si>
  <si>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</si>
  <si>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</si>
  <si>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</si>
  <si>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</si>
  <si>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</si>
  <si>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</si>
  <si>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</si>
  <si>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</si>
  <si>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</si>
  <si>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</si>
  <si>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</si>
  <si>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</si>
  <si>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</si>
  <si>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</si>
  <si>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</si>
  <si>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</si>
  <si>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</si>
  <si>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</si>
  <si>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</si>
  <si>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</si>
  <si>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</si>
  <si>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</si>
  <si>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</si>
  <si>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</si>
  <si>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</si>
  <si>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</si>
  <si>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</si>
  <si>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</si>
  <si>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</si>
  <si>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</si>
  <si>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</si>
  <si>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</si>
  <si>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</si>
  <si>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</si>
  <si>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</si>
  <si>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</si>
  <si>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</si>
  <si>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</si>
  <si>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</si>
  <si>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</si>
  <si>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</si>
  <si>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</si>
  <si>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</si>
  <si>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</si>
  <si>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</si>
  <si>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</si>
  <si>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</si>
  <si>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</si>
  <si>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</si>
  <si>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</si>
  <si>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</si>
  <si>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</si>
  <si>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</si>
  <si>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</si>
  <si>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</si>
  <si>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</si>
  <si>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</si>
  <si>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</si>
  <si>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</si>
  <si>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</si>
  <si>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</si>
  <si>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</si>
  <si>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</si>
  <si>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</si>
  <si>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</si>
  <si>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</si>
  <si>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</si>
  <si>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</si>
  <si>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</si>
  <si>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</si>
  <si>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</si>
  <si>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</si>
  <si>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</si>
  <si>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</si>
  <si>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</si>
  <si>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</si>
  <si>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</si>
  <si>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</si>
  <si>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</si>
  <si>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</si>
  <si>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</si>
  <si>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</si>
  <si>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</si>
  <si>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</si>
  <si>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</si>
  <si>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</si>
  <si>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</si>
  <si>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</si>
  <si>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</si>
  <si>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</si>
  <si>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</si>
  <si>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</si>
  <si>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</si>
  <si>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</si>
  <si>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</si>
  <si>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</si>
  <si>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</si>
  <si>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</si>
  <si>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</si>
  <si>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</si>
  <si>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</si>
  <si>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</si>
  <si>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</si>
  <si>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</si>
  <si>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</si>
  <si>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</si>
  <si>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</si>
  <si>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</si>
  <si>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</si>
  <si>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</si>
  <si>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</si>
  <si>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</si>
  <si>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</si>
  <si>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</si>
  <si>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</si>
  <si>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</si>
  <si>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</si>
  <si>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</si>
  <si>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</si>
  <si>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</si>
  <si>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</si>
  <si>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</si>
  <si>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</si>
  <si>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</si>
  <si>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</si>
  <si>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</si>
  <si>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</si>
  <si>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</si>
  <si>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</si>
  <si>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</si>
  <si>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</si>
  <si>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</si>
  <si>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</si>
  <si>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</si>
  <si>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</si>
  <si>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</si>
  <si>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</si>
  <si>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</si>
  <si>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</si>
  <si>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</si>
  <si>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</si>
  <si>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</si>
  <si>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</si>
  <si>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</si>
  <si>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</si>
  <si>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</si>
  <si>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</si>
  <si>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</si>
  <si>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</si>
  <si>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</si>
  <si>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</si>
  <si>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</si>
  <si>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</si>
  <si>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</si>
  <si>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</si>
  <si>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</si>
  <si>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</si>
  <si>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</si>
  <si>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</si>
  <si>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</si>
  <si>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</si>
  <si>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</si>
  <si>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</si>
  <si>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</si>
  <si>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</si>
  <si>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</si>
  <si>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</si>
  <si>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</si>
  <si>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</si>
  <si>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</si>
  <si>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</si>
  <si>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</si>
  <si>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</si>
  <si>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</si>
  <si>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</si>
  <si>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</si>
  <si>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</si>
  <si>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</si>
  <si>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</si>
  <si>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</si>
  <si>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</si>
  <si>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</si>
  <si>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</si>
  <si>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</si>
  <si>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</si>
  <si>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</si>
  <si>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</si>
  <si>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</si>
  <si>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</si>
  <si>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</si>
  <si>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</si>
  <si>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</si>
  <si>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</si>
  <si>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</si>
  <si>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</si>
  <si>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</si>
  <si>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</si>
  <si>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</si>
  <si>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</si>
  <si>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</si>
  <si>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</si>
  <si>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</si>
  <si>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</si>
  <si>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</si>
  <si>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</si>
  <si>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</si>
  <si>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</si>
  <si>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</si>
  <si>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</si>
  <si>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</si>
  <si>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</si>
  <si>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</si>
  <si>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</si>
  <si>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</si>
  <si>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</si>
  <si>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</si>
  <si>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</si>
  <si>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</si>
  <si>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</si>
  <si>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</si>
  <si>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</si>
  <si>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</si>
  <si>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</si>
  <si>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</si>
  <si>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</si>
  <si>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</si>
  <si>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</si>
  <si>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</si>
  <si>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</si>
  <si>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</si>
  <si>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</si>
  <si>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</si>
  <si>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</si>
  <si>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</si>
  <si>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Acting Director of Issuer:</t>
  </si>
  <si>
    <t>Deloitte d.o.o., Sarajevo</t>
  </si>
  <si>
    <t xml:space="preserve"> CEO</t>
  </si>
  <si>
    <t>CEO</t>
  </si>
  <si>
    <t>2 branches in BiH,
 4 companies abroad, 
9 missions abroad</t>
  </si>
  <si>
    <t>Aida Špirtović-Bakalović</t>
  </si>
  <si>
    <t>Number of shares: 8.596.256 ordinary shares and 
233.731 shares to employees; Nominal value: 10,00 BAM</t>
  </si>
  <si>
    <t xml:space="preserve"> HADEN S.A  (LUX) – 26,56%                                                                                                                               KBC Euro Credit Capital (MLT) - 24,23%
 The Economic and Social Development Fund (LIBYA) - 7,78% </t>
  </si>
  <si>
    <t xml:space="preserve">Iznos tekuće godina </t>
  </si>
  <si>
    <t xml:space="preserve">Iznos predhodne godine </t>
  </si>
  <si>
    <t xml:space="preserve">                -  </t>
  </si>
  <si>
    <t xml:space="preserve">                   -  </t>
  </si>
  <si>
    <t>- Business entity Bosnalijek Ltd. Beograd 100%                   - Bosnalijek Ltd. Moskva  100%                                                                   - Bosnalijek Ltd. Croatia 100%                                                 - Bosnalijek DOOEL Skopje 100%                                             - Pharmamed Ltd. 30%                                                                 - Brench office  Croatia                                                               - Brench office Montenegro                                                        -  Brench office Serbia                                                                 - Brench office Russia                                                                  -  Brench office Moldova                                                             - Brench office FYR Macedonia                                                    - Brench office Kosovo                                                                 - Brench office Albania                                                                - Brench office Ukraine</t>
  </si>
  <si>
    <t>for the period from 01.01.to 31.03.2018</t>
  </si>
  <si>
    <t xml:space="preserve">Edin Dizdar  - president;
Bernadin Alagić - member;
Mirna Sijerčić - member;
Vedad Tuzović - member.                                                                                              Nedim Rizvanović - member;                                                  </t>
  </si>
  <si>
    <t>1. Situation on 31.12.2016</t>
  </si>
  <si>
    <t>4. Rerepresented situation on  31. 12. 2016. or on 01.01.2017.  (901±902±903)</t>
  </si>
  <si>
    <r>
      <t xml:space="preserve">12. Situation on 31. 12. 2017. </t>
    </r>
    <r>
      <rPr>
        <i/>
        <sz val="10"/>
        <rFont val="Times New Roman"/>
        <family val="1"/>
      </rPr>
      <t>(904±905±906±907±908±909-910+911)</t>
    </r>
  </si>
  <si>
    <t>15. Rerepresented situation on 31. 12. 2017. or on 01.01.2018.</t>
  </si>
  <si>
    <t>23. Situation as of 31.03.2018</t>
  </si>
  <si>
    <t xml:space="preserve">Nedim Uzunović - CEO;                                                                                                                                                                                                                                                                      Adnan Hadžić -  Director of Finance;                         Mirela Spahić - Director of Operations                                                                                                                                      Admir Kešo -  Director of Marketing and Sales; (member up to 06.03.2018)                                                                     Razija Peco - Director of Administrations (member up to 06.03.2018)                                         </t>
  </si>
  <si>
    <t xml:space="preserve">Supervisory board: Edin Dizdar - President 3.690 (at the beginning of period) and 3.690 (at the end of period)                                                                                                                     
    Bernadin Alagić - member 0 and 0; 
             Mirna Sijerčić - member 1.845 and 1.845;                                                      Vedad Tuzović - member 0 and 0;                                                                                   Nedim Rizvanović - member 0 and 0;
Menagement board: Nedim Uzunović - CEO 21.450 and 21.450;                                                                                 - Adnan Hadžić - Executive director for finance 11.000 and 11.000;                                                                            Mirela Spahić -  Executive Director of Operations 9.000 and 9.000                                                                                                                                       - Admir Kešo -  Executive director for marketing and sales; 9.000 and 9.000;  (member up to 06.03.2018)                                                                                                       - Razija Peco - Executive Director of Administrations; 9.000 and 9.000  (member up to 06.03.2018)                                                                 </t>
  </si>
  <si>
    <t>from 01.01. to 30.06.2018.</t>
  </si>
  <si>
    <t>Haris Jahić                                                                                                                                  Belma Ahmagić                                                                      Edis Boloban</t>
  </si>
  <si>
    <t>Sarajevo, ul Jukićeva 53, 20.06.2018. godine</t>
  </si>
  <si>
    <t xml:space="preserve">  Dividends paid in the period from 01.01. until 30.06.2018 In the amount of 1.764.122,52 BAM</t>
  </si>
  <si>
    <t>1. Adoption of the Decision on the election of working bodies of the Assembly                                   a) Election of the president of the assembly               b) Selection of two verifiers of the minutes of the assembly                                                                           2. Decision on adopting the annual report on the company's business for 2017 with financial statements, independent auditor's report and reports of the Supervisory Board and the Audit Committee                                                                        3. Adoption of the decision on the distribution of profit realized according to the annual report on the Company's business for 2017.                               4. Adoption of the decision on the payment of dividends realized according to the annual report on the Company's business for 2017.                           5. Adoption of the decision on the selection of an external auditor for the audit of the financial statements of Bosnalijek dd for 2018.                         6. Decision on the dismissal of Lana Mujanović from the office of a member of the Audit Committee          7. Adoption of the decision on the election of a member of the audit committee individually</t>
  </si>
  <si>
    <t xml:space="preserve">a) Adoption of the decision on the distribution of profit realized according to the annual report on the Company's business for 2017.                                                               b) Adoption of the decision on the payment of dividends realized according to the annual report on the Company's business for 2017.   </t>
  </si>
  <si>
    <t>In Sarajevo on 31.08.2018</t>
  </si>
  <si>
    <t>from 01.01. to 30.06.2018</t>
  </si>
  <si>
    <t>on 30.06.2018</t>
  </si>
  <si>
    <t>for the period ending on 30.06.2018</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</si>
</sst>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_k_n"/>
    <numFmt numFmtId="173" formatCode="_(* #,##0.00_);_(* \(#,##0\);_(* &quot;-&quot;??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s>
  <fonts count="51">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Inherit"/>
      <family val="0"/>
    </font>
    <font>
      <i/>
      <sz val="10.5"/>
      <name val="Times New Roman"/>
      <family val="1"/>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212121"/>
      <name val="Inheri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style="thin"/>
      <right/>
      <top style="thin"/>
      <bottom style="double"/>
    </border>
    <border>
      <left/>
      <right/>
      <top style="thin"/>
      <bottom style="double"/>
    </border>
    <border>
      <left style="thin"/>
      <right/>
      <top style="double"/>
      <bottom style="hair"/>
    </border>
    <border>
      <left/>
      <right/>
      <top style="double"/>
      <bottom style="hair"/>
    </border>
    <border>
      <left style="thin"/>
      <right/>
      <top style="hair"/>
      <bottom style="hair"/>
    </border>
    <border>
      <left/>
      <right/>
      <top/>
      <bottom style="hair"/>
    </border>
    <border>
      <left style="thin"/>
      <right/>
      <top style="hair"/>
      <bottom style="thin"/>
    </border>
    <border>
      <left/>
      <right/>
      <top style="hair"/>
      <bottom style="thin"/>
    </border>
    <border>
      <left/>
      <right/>
      <top/>
      <bottom style="dotted"/>
    </border>
    <border>
      <left/>
      <right style="thin"/>
      <top style="thin"/>
      <bottom/>
    </border>
    <border>
      <left/>
      <right style="thin"/>
      <top/>
      <bottom/>
    </border>
    <border>
      <left style="thin"/>
      <right style="thin"/>
      <top style="thin"/>
      <bottom style="double"/>
    </border>
    <border>
      <left/>
      <right/>
      <top style="double"/>
      <bottom/>
    </border>
    <border>
      <left style="thin"/>
      <right style="thin"/>
      <top style="double"/>
      <bottom style="double"/>
    </border>
    <border>
      <left style="thin"/>
      <right>
        <color indexed="63"/>
      </right>
      <top style="dotted"/>
      <bottom style="dotted"/>
    </border>
    <border>
      <left>
        <color indexed="63"/>
      </left>
      <right style="thin"/>
      <top style="dotted"/>
      <bottom style="dotted"/>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5" fillId="31" borderId="6" applyFill="0" applyAlignment="0">
      <protection/>
    </xf>
    <xf numFmtId="0" fontId="44" fillId="0" borderId="7" applyNumberFormat="0" applyFill="0" applyAlignment="0" applyProtection="0"/>
    <xf numFmtId="0" fontId="45"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332">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2" fillId="0" borderId="22" xfId="0" applyFont="1" applyBorder="1" applyAlignment="1">
      <alignment horizontal="center" vertical="top" wrapText="1"/>
    </xf>
    <xf numFmtId="0" fontId="2" fillId="0" borderId="11"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5" xfId="0" applyFont="1" applyBorder="1" applyAlignment="1">
      <alignment vertical="top" wrapText="1"/>
    </xf>
    <xf numFmtId="0" fontId="2" fillId="0" borderId="24"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6" xfId="0" applyFont="1" applyFill="1" applyBorder="1" applyAlignment="1">
      <alignment horizontal="center" vertical="top" wrapText="1"/>
    </xf>
    <xf numFmtId="0" fontId="4" fillId="31" borderId="22" xfId="0" applyFont="1" applyFill="1" applyBorder="1" applyAlignment="1">
      <alignment vertical="top" wrapText="1"/>
    </xf>
    <xf numFmtId="0" fontId="4" fillId="0" borderId="27" xfId="0" applyFont="1" applyBorder="1" applyAlignment="1">
      <alignment horizontal="center" vertical="top" wrapText="1"/>
    </xf>
    <xf numFmtId="0" fontId="4" fillId="0" borderId="22" xfId="0" applyFont="1" applyBorder="1" applyAlignment="1">
      <alignment horizontal="center" vertical="top" wrapText="1"/>
    </xf>
    <xf numFmtId="0" fontId="4" fillId="0" borderId="22"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4" xfId="0" applyNumberFormat="1" applyFont="1" applyBorder="1" applyAlignment="1">
      <alignment horizontal="right" vertical="center" wrapText="1"/>
    </xf>
    <xf numFmtId="0" fontId="2" fillId="0" borderId="23"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72" fontId="4"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74" fontId="2" fillId="0" borderId="11" xfId="0" applyNumberFormat="1" applyFont="1" applyBorder="1" applyAlignment="1">
      <alignment horizontal="right" vertical="top" wrapText="1"/>
    </xf>
    <xf numFmtId="174" fontId="2" fillId="36" borderId="11" xfId="0" applyNumberFormat="1" applyFont="1" applyFill="1" applyBorder="1" applyAlignment="1">
      <alignment horizontal="right" vertical="top" wrapText="1"/>
    </xf>
    <xf numFmtId="174" fontId="4" fillId="0" borderId="11" xfId="0" applyNumberFormat="1" applyFont="1" applyBorder="1" applyAlignment="1">
      <alignment horizontal="right" vertical="top" wrapText="1"/>
    </xf>
    <xf numFmtId="174" fontId="4" fillId="36" borderId="11" xfId="0" applyNumberFormat="1" applyFont="1" applyFill="1" applyBorder="1" applyAlignment="1">
      <alignment horizontal="righ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74" fontId="4" fillId="0" borderId="11" xfId="0" applyNumberFormat="1" applyFont="1" applyBorder="1" applyAlignment="1">
      <alignment horizontal="right"/>
    </xf>
    <xf numFmtId="174" fontId="2" fillId="0" borderId="11" xfId="0" applyNumberFormat="1" applyFont="1" applyBorder="1" applyAlignment="1">
      <alignment horizontal="right"/>
    </xf>
    <xf numFmtId="174" fontId="2" fillId="0" borderId="11" xfId="0" applyNumberFormat="1" applyFont="1" applyBorder="1" applyAlignment="1">
      <alignment horizontal="right" vertical="center"/>
    </xf>
    <xf numFmtId="0" fontId="4" fillId="0" borderId="11" xfId="0" applyFont="1" applyBorder="1" applyAlignment="1">
      <alignment horizontal="right" vertical="top" wrapText="1"/>
    </xf>
    <xf numFmtId="174" fontId="2" fillId="0" borderId="11" xfId="0" applyNumberFormat="1" applyFont="1" applyBorder="1" applyAlignment="1">
      <alignment horizontal="right"/>
    </xf>
    <xf numFmtId="174" fontId="2" fillId="0" borderId="0" xfId="0" applyNumberFormat="1" applyFont="1" applyBorder="1" applyAlignment="1">
      <alignment vertical="top" wrapText="1"/>
    </xf>
    <xf numFmtId="174" fontId="2" fillId="0" borderId="11" xfId="0" applyNumberFormat="1" applyFont="1" applyBorder="1" applyAlignment="1">
      <alignment horizontal="right" vertical="top" wrapText="1"/>
    </xf>
    <xf numFmtId="172" fontId="4" fillId="0" borderId="11" xfId="0" applyNumberFormat="1" applyFont="1" applyBorder="1" applyAlignment="1">
      <alignment horizontal="center"/>
    </xf>
    <xf numFmtId="3" fontId="2" fillId="0" borderId="12" xfId="0" applyNumberFormat="1" applyFont="1" applyBorder="1" applyAlignment="1">
      <alignment vertical="top" wrapText="1"/>
    </xf>
    <xf numFmtId="3" fontId="4" fillId="0" borderId="11" xfId="0" applyNumberFormat="1" applyFont="1" applyBorder="1" applyAlignment="1">
      <alignment vertical="top" wrapText="1"/>
    </xf>
    <xf numFmtId="3" fontId="2" fillId="0" borderId="22" xfId="0" applyNumberFormat="1" applyFont="1" applyBorder="1" applyAlignment="1">
      <alignment vertical="top" wrapText="1"/>
    </xf>
    <xf numFmtId="3" fontId="2" fillId="0" borderId="22" xfId="0" applyNumberFormat="1" applyFont="1" applyBorder="1" applyAlignment="1">
      <alignment horizontal="center" vertical="top" wrapText="1"/>
    </xf>
    <xf numFmtId="174" fontId="2" fillId="0" borderId="22" xfId="0" applyNumberFormat="1" applyFont="1" applyBorder="1" applyAlignment="1">
      <alignment vertical="top" wrapText="1"/>
    </xf>
    <xf numFmtId="3" fontId="2" fillId="0" borderId="0" xfId="0" applyNumberFormat="1" applyFont="1" applyAlignment="1">
      <alignment/>
    </xf>
    <xf numFmtId="172" fontId="2" fillId="0" borderId="0" xfId="0" applyNumberFormat="1" applyFont="1" applyAlignment="1">
      <alignment/>
    </xf>
    <xf numFmtId="174" fontId="2" fillId="0" borderId="0" xfId="0" applyNumberFormat="1" applyFont="1" applyAlignment="1">
      <alignment/>
    </xf>
    <xf numFmtId="14" fontId="7"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174" fontId="2" fillId="0" borderId="11" xfId="0" applyNumberFormat="1" applyFont="1" applyFill="1" applyBorder="1" applyAlignment="1">
      <alignment horizontal="right" vertical="top" wrapText="1"/>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1" xfId="58" applyFont="1" applyBorder="1" applyAlignment="1">
      <alignment horizontal="center" vertical="center"/>
      <protection/>
    </xf>
    <xf numFmtId="0" fontId="4" fillId="34" borderId="28" xfId="58" applyFont="1" applyFill="1" applyBorder="1" applyAlignment="1">
      <alignment horizontal="center" vertical="center"/>
      <protection/>
    </xf>
    <xf numFmtId="0" fontId="4" fillId="34" borderId="29"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4" fillId="0" borderId="30" xfId="0" applyFont="1" applyBorder="1" applyAlignment="1">
      <alignment vertical="center" wrapText="1"/>
    </xf>
    <xf numFmtId="0" fontId="4" fillId="0" borderId="31" xfId="0" applyFont="1" applyBorder="1" applyAlignment="1">
      <alignment vertical="center" wrapText="1"/>
    </xf>
    <xf numFmtId="0" fontId="6" fillId="0" borderId="30"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32" xfId="58" applyFont="1" applyBorder="1" applyAlignment="1">
      <alignment vertical="center" wrapText="1"/>
      <protection/>
    </xf>
    <xf numFmtId="0" fontId="4" fillId="0" borderId="6" xfId="58" applyFont="1" applyBorder="1" applyAlignment="1">
      <alignment vertical="center" wrapText="1"/>
      <protection/>
    </xf>
    <xf numFmtId="0" fontId="6" fillId="0" borderId="32"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2" fillId="0" borderId="32" xfId="58" applyFont="1" applyBorder="1" applyAlignment="1">
      <alignment vertical="center" wrapText="1"/>
      <protection/>
    </xf>
    <xf numFmtId="0" fontId="2" fillId="0" borderId="6" xfId="58" applyFont="1" applyBorder="1" applyAlignment="1">
      <alignment vertical="center" wrapText="1"/>
      <protection/>
    </xf>
    <xf numFmtId="0" fontId="2" fillId="0" borderId="32"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protection/>
    </xf>
    <xf numFmtId="0" fontId="2" fillId="0" borderId="32" xfId="58" applyNumberFormat="1" applyFont="1" applyBorder="1" applyAlignment="1">
      <alignment horizontal="center" vertical="center"/>
      <protection/>
    </xf>
    <xf numFmtId="0" fontId="2" fillId="0" borderId="32" xfId="0" applyFont="1" applyBorder="1" applyAlignment="1">
      <alignment vertical="center" wrapText="1"/>
    </xf>
    <xf numFmtId="0" fontId="2" fillId="0" borderId="6" xfId="0" applyFont="1" applyBorder="1" applyAlignment="1">
      <alignment vertical="center" wrapText="1"/>
    </xf>
    <xf numFmtId="0" fontId="42" fillId="0" borderId="32" xfId="52" applyNumberFormat="1" applyBorder="1" applyAlignment="1" applyProtection="1">
      <alignment horizontal="center" vertical="center"/>
      <protection/>
    </xf>
    <xf numFmtId="0" fontId="2" fillId="0" borderId="32" xfId="58" applyFont="1" applyBorder="1" applyAlignment="1">
      <alignment horizontal="center" vertical="center"/>
      <protection/>
    </xf>
    <xf numFmtId="0" fontId="2" fillId="0" borderId="15" xfId="58" applyFont="1" applyBorder="1" applyAlignment="1">
      <alignment horizontal="center" vertical="center"/>
      <protection/>
    </xf>
    <xf numFmtId="0" fontId="2" fillId="0" borderId="15" xfId="58" applyNumberFormat="1" applyFont="1" applyBorder="1" applyAlignment="1">
      <alignment horizontal="center" vertical="center" wrapText="1"/>
      <protection/>
    </xf>
    <xf numFmtId="0" fontId="4" fillId="0" borderId="32" xfId="0" applyFont="1" applyBorder="1" applyAlignment="1">
      <alignment vertical="center" wrapText="1"/>
    </xf>
    <xf numFmtId="0" fontId="4" fillId="0" borderId="6" xfId="0" applyFont="1" applyBorder="1" applyAlignment="1">
      <alignment vertical="center" wrapText="1"/>
    </xf>
    <xf numFmtId="3" fontId="2" fillId="0" borderId="32" xfId="58" applyNumberFormat="1" applyFont="1" applyBorder="1" applyAlignment="1">
      <alignment horizontal="center" vertical="center"/>
      <protection/>
    </xf>
    <xf numFmtId="49" fontId="2" fillId="0" borderId="32" xfId="58" applyNumberFormat="1" applyFont="1" applyBorder="1" applyAlignment="1">
      <alignment horizontal="center" vertical="center" wrapText="1"/>
      <protection/>
    </xf>
    <xf numFmtId="49" fontId="2" fillId="0" borderId="15" xfId="58" applyNumberFormat="1" applyFont="1" applyBorder="1" applyAlignment="1">
      <alignment horizontal="center" vertical="center" wrapText="1"/>
      <protection/>
    </xf>
    <xf numFmtId="0" fontId="7" fillId="0" borderId="0" xfId="58" applyNumberFormat="1" applyFont="1" applyAlignment="1">
      <alignment horizontal="left" vertical="center"/>
      <protection/>
    </xf>
    <xf numFmtId="0" fontId="2" fillId="0" borderId="33" xfId="0" applyNumberFormat="1" applyFont="1" applyBorder="1" applyAlignment="1">
      <alignment horizontal="center"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4" xfId="58" applyNumberFormat="1" applyFont="1" applyBorder="1" applyAlignment="1">
      <alignment horizontal="center" vertical="center" wrapText="1"/>
      <protection/>
    </xf>
    <xf numFmtId="0" fontId="2" fillId="0" borderId="16" xfId="58" applyNumberFormat="1" applyFont="1" applyBorder="1" applyAlignment="1">
      <alignment horizontal="center" vertical="center" wrapText="1"/>
      <protection/>
    </xf>
    <xf numFmtId="0" fontId="4" fillId="0" borderId="36" xfId="57" applyFont="1" applyBorder="1" applyAlignment="1">
      <alignment horizontal="center" vertical="center"/>
      <protection/>
    </xf>
    <xf numFmtId="0" fontId="2" fillId="0" borderId="33" xfId="58" applyNumberFormat="1" applyFont="1" applyBorder="1" applyAlignment="1">
      <alignment horizontal="center" vertical="center"/>
      <protection/>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26" xfId="0" applyFont="1" applyBorder="1" applyAlignment="1">
      <alignment vertical="center" wrapText="1"/>
    </xf>
    <xf numFmtId="0" fontId="10" fillId="0" borderId="22" xfId="0" applyFont="1" applyBorder="1" applyAlignment="1">
      <alignment vertical="center" wrapText="1"/>
    </xf>
    <xf numFmtId="0" fontId="4" fillId="0" borderId="1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top" wrapText="1"/>
    </xf>
    <xf numFmtId="0" fontId="4" fillId="0" borderId="19" xfId="0" applyFont="1" applyBorder="1" applyAlignment="1">
      <alignment horizontal="center" vertical="top" wrapText="1"/>
    </xf>
    <xf numFmtId="0" fontId="4" fillId="0" borderId="37" xfId="0" applyFont="1" applyBorder="1" applyAlignment="1">
      <alignment horizontal="center" vertical="top"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top" wrapText="1"/>
    </xf>
    <xf numFmtId="0" fontId="4" fillId="0" borderId="0" xfId="0" applyFont="1" applyBorder="1" applyAlignment="1">
      <alignment horizontal="center" vertical="top" wrapText="1"/>
    </xf>
    <xf numFmtId="0" fontId="4" fillId="0" borderId="38" xfId="0" applyFont="1" applyBorder="1" applyAlignment="1">
      <alignment horizontal="center" vertical="top" wrapText="1"/>
    </xf>
    <xf numFmtId="0" fontId="4" fillId="0" borderId="18" xfId="0" applyFont="1" applyBorder="1" applyAlignment="1">
      <alignment vertical="top" wrapText="1"/>
    </xf>
    <xf numFmtId="0" fontId="4" fillId="0" borderId="0" xfId="0" applyFont="1" applyBorder="1" applyAlignment="1">
      <alignment vertical="top" wrapText="1"/>
    </xf>
    <xf numFmtId="0" fontId="4" fillId="0" borderId="38"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7" xfId="0" applyFont="1" applyBorder="1" applyAlignment="1">
      <alignment vertical="top" wrapText="1"/>
    </xf>
    <xf numFmtId="4" fontId="2" fillId="0" borderId="23"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1" fontId="2" fillId="0" borderId="23" xfId="0" applyNumberFormat="1" applyFont="1" applyBorder="1" applyAlignment="1">
      <alignment horizontal="center" vertical="center" wrapText="1"/>
    </xf>
    <xf numFmtId="1" fontId="8"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0" fontId="4" fillId="35" borderId="39" xfId="0" applyFont="1" applyFill="1" applyBorder="1" applyAlignment="1">
      <alignment horizontal="center" wrapText="1"/>
    </xf>
    <xf numFmtId="0" fontId="8" fillId="35" borderId="39" xfId="0" applyFont="1" applyFill="1" applyBorder="1" applyAlignment="1">
      <alignment wrapText="1"/>
    </xf>
    <xf numFmtId="0" fontId="2" fillId="0" borderId="22" xfId="0" applyFont="1" applyBorder="1" applyAlignment="1">
      <alignment horizontal="center" vertical="top" wrapText="1"/>
    </xf>
    <xf numFmtId="0" fontId="4" fillId="0" borderId="11" xfId="0" applyFont="1" applyBorder="1" applyAlignment="1">
      <alignment horizontal="left" vertical="top" wrapText="1"/>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vertical="top" wrapText="1"/>
    </xf>
    <xf numFmtId="3" fontId="4" fillId="0" borderId="11" xfId="0" applyNumberFormat="1" applyFont="1" applyBorder="1" applyAlignment="1">
      <alignment horizontal="right" vertical="top" wrapText="1"/>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4" fillId="0" borderId="17" xfId="0" applyFont="1" applyBorder="1" applyAlignment="1">
      <alignment horizontal="left" vertical="center" wrapText="1"/>
    </xf>
    <xf numFmtId="0" fontId="4" fillId="0" borderId="37" xfId="0" applyFont="1" applyBorder="1" applyAlignment="1">
      <alignment horizontal="left" vertical="center" wrapText="1"/>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left" vertical="top" wrapText="1"/>
    </xf>
    <xf numFmtId="0" fontId="4" fillId="0" borderId="17" xfId="0" applyFont="1" applyBorder="1" applyAlignment="1">
      <alignment horizontal="left" vertical="top" wrapText="1"/>
    </xf>
    <xf numFmtId="0" fontId="4"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38" xfId="0" applyFont="1" applyBorder="1" applyAlignment="1">
      <alignment horizontal="left" vertical="top" wrapText="1"/>
    </xf>
    <xf numFmtId="0" fontId="2" fillId="0" borderId="25" xfId="0" applyFont="1" applyBorder="1" applyAlignment="1">
      <alignment horizontal="center" vertical="top" wrapText="1"/>
    </xf>
    <xf numFmtId="0" fontId="2" fillId="0" borderId="20" xfId="0" applyFont="1" applyBorder="1" applyAlignment="1">
      <alignment horizontal="left" vertical="top" wrapText="1"/>
    </xf>
    <xf numFmtId="0" fontId="2" fillId="0" borderId="27"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172" fontId="4" fillId="0" borderId="23" xfId="0" applyNumberFormat="1" applyFont="1" applyBorder="1" applyAlignment="1">
      <alignment horizontal="center" wrapText="1"/>
    </xf>
    <xf numFmtId="172" fontId="4" fillId="0" borderId="24" xfId="0" applyNumberFormat="1" applyFont="1" applyBorder="1" applyAlignment="1">
      <alignment horizontal="center" wrapText="1"/>
    </xf>
    <xf numFmtId="172" fontId="4" fillId="0" borderId="25" xfId="0" applyNumberFormat="1" applyFont="1" applyBorder="1" applyAlignment="1">
      <alignment horizontal="center" wrapText="1"/>
    </xf>
    <xf numFmtId="172" fontId="9" fillId="0" borderId="24" xfId="0" applyNumberFormat="1" applyFont="1" applyBorder="1" applyAlignment="1">
      <alignment horizontal="center" wrapText="1"/>
    </xf>
    <xf numFmtId="172" fontId="9" fillId="0" borderId="25" xfId="0" applyNumberFormat="1" applyFont="1" applyBorder="1" applyAlignment="1">
      <alignment horizontal="center" wrapText="1"/>
    </xf>
    <xf numFmtId="172" fontId="2" fillId="0" borderId="23" xfId="0" applyNumberFormat="1" applyFont="1" applyBorder="1" applyAlignment="1">
      <alignment wrapText="1"/>
    </xf>
    <xf numFmtId="172" fontId="2" fillId="0" borderId="24" xfId="0" applyNumberFormat="1" applyFont="1" applyBorder="1" applyAlignment="1">
      <alignment wrapText="1"/>
    </xf>
    <xf numFmtId="172" fontId="2" fillId="0" borderId="25" xfId="0" applyNumberFormat="1" applyFont="1" applyBorder="1" applyAlignment="1">
      <alignment wrapText="1"/>
    </xf>
    <xf numFmtId="172" fontId="4" fillId="0" borderId="23" xfId="0" applyNumberFormat="1" applyFont="1" applyBorder="1" applyAlignment="1">
      <alignment wrapText="1"/>
    </xf>
    <xf numFmtId="172" fontId="4" fillId="0" borderId="24" xfId="0" applyNumberFormat="1" applyFont="1" applyBorder="1" applyAlignment="1">
      <alignment wrapText="1"/>
    </xf>
    <xf numFmtId="172" fontId="4" fillId="0" borderId="25" xfId="0" applyNumberFormat="1" applyFont="1" applyBorder="1" applyAlignment="1">
      <alignment wrapText="1"/>
    </xf>
    <xf numFmtId="174" fontId="2" fillId="0" borderId="23" xfId="0" applyNumberFormat="1" applyFont="1" applyBorder="1" applyAlignment="1">
      <alignment horizontal="right" wrapText="1"/>
    </xf>
    <xf numFmtId="174" fontId="2" fillId="0" borderId="24" xfId="0" applyNumberFormat="1" applyFont="1" applyBorder="1" applyAlignment="1">
      <alignment horizontal="right" wrapText="1"/>
    </xf>
    <xf numFmtId="174" fontId="2" fillId="0" borderId="25" xfId="0" applyNumberFormat="1" applyFont="1" applyBorder="1" applyAlignment="1">
      <alignment horizontal="right" wrapText="1"/>
    </xf>
    <xf numFmtId="174" fontId="2" fillId="36" borderId="23" xfId="0" applyNumberFormat="1" applyFont="1" applyFill="1" applyBorder="1" applyAlignment="1">
      <alignment wrapText="1"/>
    </xf>
    <xf numFmtId="174" fontId="2" fillId="36" borderId="24" xfId="0" applyNumberFormat="1" applyFont="1" applyFill="1" applyBorder="1" applyAlignment="1">
      <alignment wrapText="1"/>
    </xf>
    <xf numFmtId="174" fontId="2" fillId="36" borderId="25" xfId="0" applyNumberFormat="1" applyFont="1" applyFill="1" applyBorder="1" applyAlignment="1">
      <alignment wrapText="1"/>
    </xf>
    <xf numFmtId="174" fontId="2" fillId="0" borderId="23" xfId="0" applyNumberFormat="1" applyFont="1" applyBorder="1" applyAlignment="1">
      <alignment wrapText="1"/>
    </xf>
    <xf numFmtId="174" fontId="2" fillId="0" borderId="24" xfId="0" applyNumberFormat="1" applyFont="1" applyBorder="1" applyAlignment="1">
      <alignment wrapText="1"/>
    </xf>
    <xf numFmtId="174" fontId="2" fillId="0" borderId="25" xfId="0" applyNumberFormat="1" applyFont="1" applyBorder="1" applyAlignment="1">
      <alignment wrapText="1"/>
    </xf>
    <xf numFmtId="174" fontId="4" fillId="0" borderId="23" xfId="0" applyNumberFormat="1" applyFont="1" applyBorder="1" applyAlignment="1">
      <alignment wrapText="1"/>
    </xf>
    <xf numFmtId="174" fontId="4" fillId="0" borderId="24" xfId="0" applyNumberFormat="1" applyFont="1" applyBorder="1" applyAlignment="1">
      <alignment wrapText="1"/>
    </xf>
    <xf numFmtId="174" fontId="4" fillId="0" borderId="25" xfId="0" applyNumberFormat="1" applyFont="1" applyBorder="1" applyAlignment="1">
      <alignment wrapText="1"/>
    </xf>
    <xf numFmtId="0" fontId="4" fillId="0" borderId="40" xfId="0" applyFont="1" applyBorder="1" applyAlignment="1">
      <alignment horizontal="center" wrapText="1"/>
    </xf>
    <xf numFmtId="0" fontId="4" fillId="0" borderId="23" xfId="0" applyFont="1" applyBorder="1" applyAlignment="1">
      <alignment horizontal="center" wrapText="1"/>
    </xf>
    <xf numFmtId="0" fontId="9" fillId="0" borderId="24" xfId="0" applyFont="1" applyBorder="1" applyAlignment="1">
      <alignment horizontal="center" wrapText="1"/>
    </xf>
    <xf numFmtId="0" fontId="9" fillId="0" borderId="25" xfId="0" applyFont="1" applyBorder="1" applyAlignment="1">
      <alignment horizontal="center" wrapText="1"/>
    </xf>
    <xf numFmtId="0" fontId="8"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xf>
    <xf numFmtId="0" fontId="4" fillId="0" borderId="37" xfId="0"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xf>
    <xf numFmtId="0" fontId="4" fillId="0" borderId="38" xfId="0" applyFont="1" applyBorder="1" applyAlignment="1">
      <alignment/>
    </xf>
    <xf numFmtId="0" fontId="4" fillId="0" borderId="0" xfId="0" applyFont="1" applyBorder="1" applyAlignment="1">
      <alignment vertical="top" wrapText="1"/>
    </xf>
    <xf numFmtId="0" fontId="2" fillId="0" borderId="24" xfId="0" applyFont="1" applyBorder="1" applyAlignment="1">
      <alignment horizontal="center"/>
    </xf>
    <xf numFmtId="0" fontId="4" fillId="35" borderId="28" xfId="0" applyFont="1" applyFill="1" applyBorder="1" applyAlignment="1">
      <alignment horizontal="center"/>
    </xf>
    <xf numFmtId="0" fontId="4" fillId="35" borderId="29" xfId="0" applyFont="1" applyFill="1" applyBorder="1" applyAlignment="1">
      <alignment horizontal="center"/>
    </xf>
    <xf numFmtId="0" fontId="4" fillId="35" borderId="13" xfId="0" applyFont="1" applyFill="1" applyBorder="1" applyAlignment="1">
      <alignment horizontal="center"/>
    </xf>
    <xf numFmtId="0" fontId="4" fillId="0" borderId="21" xfId="0" applyFont="1" applyBorder="1" applyAlignment="1">
      <alignment vertical="top" wrapText="1"/>
    </xf>
    <xf numFmtId="0" fontId="4" fillId="0" borderId="21" xfId="0" applyFont="1" applyBorder="1" applyAlignment="1">
      <alignment/>
    </xf>
    <xf numFmtId="0" fontId="4" fillId="0" borderId="27" xfId="0" applyFont="1" applyBorder="1" applyAlignment="1">
      <alignment/>
    </xf>
    <xf numFmtId="0" fontId="2" fillId="0" borderId="0" xfId="0" applyFont="1" applyAlignment="1">
      <alignment horizontal="left" vertical="top"/>
    </xf>
    <xf numFmtId="14" fontId="2" fillId="0" borderId="0" xfId="0" applyNumberFormat="1" applyFont="1" applyAlignment="1">
      <alignment horizontal="left" vertical="top"/>
    </xf>
    <xf numFmtId="174" fontId="2" fillId="0" borderId="23" xfId="0" applyNumberFormat="1" applyFont="1" applyBorder="1" applyAlignment="1">
      <alignment wrapText="1"/>
    </xf>
    <xf numFmtId="174" fontId="2" fillId="0" borderId="24" xfId="0" applyNumberFormat="1" applyFont="1" applyBorder="1" applyAlignment="1">
      <alignment wrapText="1"/>
    </xf>
    <xf numFmtId="174" fontId="2" fillId="0" borderId="25" xfId="0" applyNumberFormat="1" applyFont="1" applyBorder="1" applyAlignment="1">
      <alignment wrapText="1"/>
    </xf>
    <xf numFmtId="49" fontId="2" fillId="35" borderId="41" xfId="0" applyNumberFormat="1" applyFont="1" applyFill="1" applyBorder="1" applyAlignment="1">
      <alignment horizont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readingOrder="1"/>
    </xf>
    <xf numFmtId="0" fontId="2" fillId="35" borderId="39" xfId="0" applyFont="1" applyFill="1" applyBorder="1" applyAlignment="1">
      <alignment horizontal="center"/>
    </xf>
    <xf numFmtId="0" fontId="4" fillId="0" borderId="12" xfId="0" applyFont="1" applyBorder="1" applyAlignment="1">
      <alignment horizontal="left" vertical="top" wrapText="1"/>
    </xf>
    <xf numFmtId="0" fontId="4" fillId="0" borderId="22" xfId="0" applyFont="1" applyBorder="1" applyAlignment="1">
      <alignment horizontal="left" vertical="top" wrapText="1"/>
    </xf>
    <xf numFmtId="0" fontId="2" fillId="0" borderId="17" xfId="0" applyFont="1" applyBorder="1" applyAlignment="1">
      <alignment horizontal="center" vertical="top" wrapText="1"/>
    </xf>
    <xf numFmtId="0" fontId="2" fillId="0" borderId="20" xfId="0" applyFont="1" applyBorder="1" applyAlignment="1">
      <alignment horizontal="center" vertical="top" wrapText="1"/>
    </xf>
    <xf numFmtId="0" fontId="2" fillId="0" borderId="19" xfId="0" applyFont="1" applyBorder="1" applyAlignment="1">
      <alignment horizontal="center" vertical="top" wrapText="1"/>
    </xf>
    <xf numFmtId="0" fontId="2" fillId="0" borderId="21" xfId="0" applyFont="1" applyBorder="1" applyAlignment="1">
      <alignment horizontal="center" vertical="top" wrapText="1"/>
    </xf>
    <xf numFmtId="0" fontId="2" fillId="0" borderId="37" xfId="0" applyFont="1" applyBorder="1" applyAlignment="1">
      <alignment horizontal="center" vertical="top" wrapText="1"/>
    </xf>
    <xf numFmtId="0" fontId="2" fillId="0" borderId="27" xfId="0" applyFont="1" applyBorder="1" applyAlignment="1">
      <alignment horizontal="center" vertical="top" wrapText="1"/>
    </xf>
    <xf numFmtId="0" fontId="2" fillId="34" borderId="39" xfId="0" applyFont="1" applyFill="1" applyBorder="1" applyAlignment="1">
      <alignment horizontal="center"/>
    </xf>
    <xf numFmtId="0" fontId="2" fillId="34" borderId="22" xfId="0" applyFont="1" applyFill="1" applyBorder="1" applyAlignment="1">
      <alignment horizontal="center"/>
    </xf>
    <xf numFmtId="0" fontId="4" fillId="0" borderId="11" xfId="0" applyFont="1" applyBorder="1" applyAlignment="1">
      <alignment horizontal="center" textRotation="90" wrapText="1"/>
    </xf>
    <xf numFmtId="0" fontId="4" fillId="0" borderId="11" xfId="0" applyFont="1" applyBorder="1" applyAlignment="1">
      <alignment horizontal="center" vertical="center" textRotation="90" wrapText="1"/>
    </xf>
    <xf numFmtId="0" fontId="4" fillId="0" borderId="17" xfId="57" applyFont="1" applyFill="1" applyBorder="1" applyAlignment="1">
      <alignment horizontal="right" wrapText="1"/>
      <protection/>
    </xf>
    <xf numFmtId="0" fontId="2" fillId="0" borderId="37" xfId="0" applyFont="1" applyBorder="1" applyAlignment="1">
      <alignment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0" xfId="0" applyFont="1" applyAlignment="1">
      <alignment horizontal="left" vertical="center"/>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1" xfId="0" applyBorder="1" applyAlignment="1">
      <alignment horizontal="center" vertical="center"/>
    </xf>
    <xf numFmtId="0" fontId="6" fillId="0" borderId="21" xfId="58" applyFont="1" applyBorder="1" applyAlignment="1">
      <alignment horizontal="left" vertical="center"/>
      <protection/>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4" xfId="0" applyFont="1" applyBorder="1" applyAlignment="1">
      <alignment horizontal="left" vertical="center"/>
    </xf>
    <xf numFmtId="0" fontId="6" fillId="0" borderId="30"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32"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32"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4" xfId="0" applyFont="1" applyBorder="1" applyAlignment="1">
      <alignment horizontal="left" vertical="center"/>
    </xf>
    <xf numFmtId="0" fontId="4" fillId="0" borderId="16" xfId="0" applyFont="1" applyBorder="1" applyAlignment="1">
      <alignment horizontal="left" vertical="center"/>
    </xf>
    <xf numFmtId="0" fontId="6" fillId="0" borderId="34" xfId="58" applyFont="1" applyBorder="1" applyAlignment="1">
      <alignment horizontal="left" vertical="center"/>
      <protection/>
    </xf>
    <xf numFmtId="0" fontId="6" fillId="0" borderId="16" xfId="58" applyFont="1" applyBorder="1" applyAlignment="1">
      <alignment horizontal="left" vertical="center"/>
      <protection/>
    </xf>
    <xf numFmtId="0" fontId="50" fillId="0" borderId="0" xfId="0" applyFont="1" applyAlignment="1">
      <alignment horizontal="center" vertical="center"/>
    </xf>
    <xf numFmtId="0" fontId="29" fillId="0" borderId="42" xfId="57" applyFont="1" applyBorder="1" applyAlignment="1">
      <alignment horizontal="center" vertical="center" wrapText="1"/>
      <protection/>
    </xf>
    <xf numFmtId="0" fontId="29" fillId="0" borderId="43" xfId="57" applyFont="1" applyBorder="1" applyAlignment="1">
      <alignment horizontal="center" vertical="center" wrapText="1"/>
      <protection/>
    </xf>
    <xf numFmtId="174" fontId="30" fillId="0" borderId="11" xfId="42" applyNumberFormat="1" applyFont="1" applyFill="1" applyBorder="1" applyAlignment="1">
      <alignment/>
    </xf>
    <xf numFmtId="174" fontId="30" fillId="0" borderId="11" xfId="42" applyNumberFormat="1" applyFont="1" applyFill="1" applyBorder="1" applyAlignment="1">
      <alignment vertical="center"/>
    </xf>
    <xf numFmtId="174" fontId="31" fillId="0" borderId="11" xfId="42" applyNumberFormat="1" applyFont="1" applyFill="1" applyBorder="1" applyAlignment="1">
      <alignment/>
    </xf>
    <xf numFmtId="0" fontId="2" fillId="0" borderId="11" xfId="0" applyFont="1" applyFill="1" applyBorder="1" applyAlignment="1">
      <alignment horizontal="right" vertical="top" wrapText="1"/>
    </xf>
    <xf numFmtId="0" fontId="4" fillId="0" borderId="35" xfId="0" applyFont="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zoomScale="90" zoomScaleNormal="90" zoomScaleSheetLayoutView="100" zoomScalePageLayoutView="0" workbookViewId="0" topLeftCell="A33">
      <selection activeCell="D57" sqref="D57"/>
    </sheetView>
  </sheetViews>
  <sheetFormatPr defaultColWidth="9.00390625" defaultRowHeight="13.5" customHeight="1"/>
  <cols>
    <col min="1" max="2" width="30.75390625" style="12" customWidth="1"/>
    <col min="3" max="3" width="3.125" style="12" customWidth="1"/>
    <col min="4" max="4" width="30.75390625" style="13" customWidth="1"/>
    <col min="5" max="5" width="14.25390625" style="13" customWidth="1"/>
    <col min="6" max="16384" width="9.125" style="13" customWidth="1"/>
  </cols>
  <sheetData>
    <row r="1" spans="1:12" ht="13.5" customHeight="1">
      <c r="A1" s="118" t="s">
        <v>16</v>
      </c>
      <c r="B1" s="118"/>
      <c r="D1" s="119" t="s">
        <v>7</v>
      </c>
      <c r="E1" s="119"/>
      <c r="G1" s="14"/>
      <c r="H1" s="15"/>
      <c r="J1" s="15"/>
      <c r="K1" s="15"/>
      <c r="L1" s="15"/>
    </row>
    <row r="2" spans="1:12" ht="13.5" customHeight="1">
      <c r="A2" s="120" t="s">
        <v>625</v>
      </c>
      <c r="B2" s="120"/>
      <c r="C2" s="16"/>
      <c r="D2" s="119" t="s">
        <v>17</v>
      </c>
      <c r="E2" s="119"/>
      <c r="F2" s="17"/>
      <c r="G2" s="17"/>
      <c r="H2" s="17"/>
      <c r="I2" s="17"/>
      <c r="J2" s="17"/>
      <c r="K2" s="17"/>
      <c r="L2" s="17"/>
    </row>
    <row r="3" spans="1:12" ht="30" customHeight="1" thickBot="1">
      <c r="A3" s="121" t="s">
        <v>18</v>
      </c>
      <c r="B3" s="122"/>
      <c r="C3" s="18"/>
      <c r="D3" s="121" t="s">
        <v>19</v>
      </c>
      <c r="E3" s="123"/>
      <c r="F3" s="17"/>
      <c r="G3" s="17"/>
      <c r="H3" s="17"/>
      <c r="I3" s="17"/>
      <c r="J3" s="17"/>
      <c r="K3" s="17"/>
      <c r="L3" s="17"/>
    </row>
    <row r="4" spans="1:5" ht="15" customHeight="1" thickTop="1">
      <c r="A4" s="124" t="s">
        <v>20</v>
      </c>
      <c r="B4" s="125"/>
      <c r="C4" s="19"/>
      <c r="D4" s="126"/>
      <c r="E4" s="127"/>
    </row>
    <row r="5" spans="1:5" ht="15" customHeight="1">
      <c r="A5" s="128" t="s">
        <v>21</v>
      </c>
      <c r="B5" s="129"/>
      <c r="C5" s="20"/>
      <c r="D5" s="130"/>
      <c r="E5" s="131"/>
    </row>
    <row r="6" spans="1:5" ht="40.5" customHeight="1">
      <c r="A6" s="132" t="s">
        <v>22</v>
      </c>
      <c r="B6" s="133"/>
      <c r="C6" s="21"/>
      <c r="D6" s="134" t="s">
        <v>23</v>
      </c>
      <c r="E6" s="135"/>
    </row>
    <row r="7" spans="1:5" ht="15" customHeight="1">
      <c r="A7" s="132" t="s">
        <v>24</v>
      </c>
      <c r="B7" s="133"/>
      <c r="C7" s="21"/>
      <c r="D7" s="136" t="s">
        <v>25</v>
      </c>
      <c r="E7" s="135"/>
    </row>
    <row r="8" spans="1:5" ht="30" customHeight="1">
      <c r="A8" s="137" t="s">
        <v>26</v>
      </c>
      <c r="B8" s="138"/>
      <c r="C8" s="22"/>
      <c r="D8" s="134" t="s">
        <v>600</v>
      </c>
      <c r="E8" s="135"/>
    </row>
    <row r="9" spans="1:5" ht="15" customHeight="1">
      <c r="A9" s="132" t="s">
        <v>27</v>
      </c>
      <c r="B9" s="133"/>
      <c r="C9" s="21"/>
      <c r="D9" s="139" t="s">
        <v>28</v>
      </c>
      <c r="E9" s="135"/>
    </row>
    <row r="10" spans="1:5" ht="15" customHeight="1">
      <c r="A10" s="132" t="s">
        <v>29</v>
      </c>
      <c r="B10" s="133"/>
      <c r="C10" s="21"/>
      <c r="D10" s="139" t="s">
        <v>30</v>
      </c>
      <c r="E10" s="135"/>
    </row>
    <row r="11" spans="1:5" ht="15" customHeight="1">
      <c r="A11" s="137" t="s">
        <v>31</v>
      </c>
      <c r="B11" s="138"/>
      <c r="C11" s="22"/>
      <c r="D11" s="136" t="s">
        <v>32</v>
      </c>
      <c r="E11" s="135"/>
    </row>
    <row r="12" spans="1:5" ht="15" customHeight="1">
      <c r="A12" s="137" t="s">
        <v>33</v>
      </c>
      <c r="B12" s="138"/>
      <c r="C12" s="22"/>
      <c r="D12" s="140">
        <v>708</v>
      </c>
      <c r="E12" s="141"/>
    </row>
    <row r="13" spans="1:5" ht="44.25" customHeight="1">
      <c r="A13" s="137" t="s">
        <v>34</v>
      </c>
      <c r="B13" s="138"/>
      <c r="C13" s="22"/>
      <c r="D13" s="134" t="s">
        <v>607</v>
      </c>
      <c r="E13" s="142"/>
    </row>
    <row r="14" spans="1:5" ht="15" customHeight="1">
      <c r="A14" s="137" t="s">
        <v>35</v>
      </c>
      <c r="B14" s="138"/>
      <c r="C14" s="22"/>
      <c r="D14" s="136" t="s">
        <v>604</v>
      </c>
      <c r="E14" s="135"/>
    </row>
    <row r="15" spans="1:5" ht="27.75" customHeight="1">
      <c r="A15" s="137" t="s">
        <v>36</v>
      </c>
      <c r="B15" s="138"/>
      <c r="C15" s="22"/>
      <c r="D15" s="136" t="s">
        <v>599</v>
      </c>
      <c r="E15" s="135"/>
    </row>
    <row r="16" spans="1:5" ht="52.5" customHeight="1">
      <c r="A16" s="137" t="s">
        <v>485</v>
      </c>
      <c r="B16" s="138"/>
      <c r="C16" s="22"/>
      <c r="D16" s="134" t="s">
        <v>626</v>
      </c>
      <c r="E16" s="142"/>
    </row>
    <row r="17" spans="1:5" ht="15" customHeight="1">
      <c r="A17" s="143" t="s">
        <v>37</v>
      </c>
      <c r="B17" s="144"/>
      <c r="C17" s="23"/>
      <c r="D17" s="136" t="s">
        <v>38</v>
      </c>
      <c r="E17" s="135"/>
    </row>
    <row r="18" spans="1:5" ht="75" customHeight="1">
      <c r="A18" s="137" t="s">
        <v>39</v>
      </c>
      <c r="B18" s="138"/>
      <c r="C18" s="22"/>
      <c r="D18" s="134" t="s">
        <v>617</v>
      </c>
      <c r="E18" s="142"/>
    </row>
    <row r="19" spans="1:5" ht="88.5" customHeight="1">
      <c r="A19" s="137" t="s">
        <v>40</v>
      </c>
      <c r="B19" s="138"/>
      <c r="C19" s="22"/>
      <c r="D19" s="134" t="s">
        <v>623</v>
      </c>
      <c r="E19" s="142"/>
    </row>
    <row r="20" spans="1:5" ht="214.5" customHeight="1">
      <c r="A20" s="137" t="s">
        <v>41</v>
      </c>
      <c r="B20" s="138"/>
      <c r="C20" s="22"/>
      <c r="D20" s="134" t="s">
        <v>624</v>
      </c>
      <c r="E20" s="142"/>
    </row>
    <row r="21" spans="1:5" ht="15" customHeight="1">
      <c r="A21" s="143" t="s">
        <v>42</v>
      </c>
      <c r="B21" s="144"/>
      <c r="C21" s="23"/>
      <c r="D21" s="136"/>
      <c r="E21" s="135"/>
    </row>
    <row r="22" spans="1:5" ht="15" customHeight="1">
      <c r="A22" s="137" t="s">
        <v>43</v>
      </c>
      <c r="B22" s="138"/>
      <c r="C22" s="22"/>
      <c r="D22" s="145">
        <v>5490</v>
      </c>
      <c r="E22" s="141"/>
    </row>
    <row r="23" spans="1:5" ht="38.25" customHeight="1">
      <c r="A23" s="137" t="s">
        <v>44</v>
      </c>
      <c r="B23" s="138"/>
      <c r="C23" s="24"/>
      <c r="D23" s="134" t="s">
        <v>609</v>
      </c>
      <c r="E23" s="142"/>
    </row>
    <row r="24" spans="1:5" ht="65.25" customHeight="1">
      <c r="A24" s="137" t="s">
        <v>45</v>
      </c>
      <c r="B24" s="138"/>
      <c r="C24" s="22"/>
      <c r="D24" s="134" t="s">
        <v>610</v>
      </c>
      <c r="E24" s="142"/>
    </row>
    <row r="25" spans="1:5" ht="15" customHeight="1">
      <c r="A25" s="143" t="s">
        <v>46</v>
      </c>
      <c r="B25" s="144"/>
      <c r="C25" s="23"/>
      <c r="D25" s="136" t="s">
        <v>38</v>
      </c>
      <c r="E25" s="135"/>
    </row>
    <row r="26" spans="1:5" ht="194.25" customHeight="1">
      <c r="A26" s="137" t="s">
        <v>47</v>
      </c>
      <c r="B26" s="138"/>
      <c r="C26" s="24"/>
      <c r="D26" s="146" t="s">
        <v>615</v>
      </c>
      <c r="E26" s="147"/>
    </row>
    <row r="27" spans="1:5" ht="110.25" customHeight="1">
      <c r="A27" s="143" t="s">
        <v>48</v>
      </c>
      <c r="B27" s="144"/>
      <c r="C27" s="23"/>
      <c r="D27" s="136"/>
      <c r="E27" s="135"/>
    </row>
    <row r="28" spans="1:5" ht="29.25" customHeight="1">
      <c r="A28" s="137" t="s">
        <v>49</v>
      </c>
      <c r="B28" s="138"/>
      <c r="C28" s="22"/>
      <c r="D28" s="134" t="s">
        <v>627</v>
      </c>
      <c r="E28" s="142"/>
    </row>
    <row r="29" spans="1:8" ht="312.75" customHeight="1">
      <c r="A29" s="137" t="s">
        <v>50</v>
      </c>
      <c r="B29" s="138"/>
      <c r="C29" s="22"/>
      <c r="D29" s="325" t="s">
        <v>629</v>
      </c>
      <c r="E29" s="326"/>
      <c r="G29" s="324"/>
      <c r="H29" s="324"/>
    </row>
    <row r="30" spans="1:5" ht="78" customHeight="1">
      <c r="A30" s="137" t="s">
        <v>51</v>
      </c>
      <c r="B30" s="138"/>
      <c r="C30" s="22"/>
      <c r="D30" s="134" t="s">
        <v>630</v>
      </c>
      <c r="E30" s="142"/>
    </row>
    <row r="31" spans="1:5" ht="15" customHeight="1">
      <c r="A31" s="143" t="s">
        <v>52</v>
      </c>
      <c r="B31" s="144"/>
      <c r="C31" s="23"/>
      <c r="D31" s="136"/>
      <c r="E31" s="135"/>
    </row>
    <row r="32" spans="1:5" ht="13.5" customHeight="1">
      <c r="A32" s="137" t="s">
        <v>601</v>
      </c>
      <c r="B32" s="138"/>
      <c r="C32" s="23"/>
      <c r="D32" s="136"/>
      <c r="E32" s="135"/>
    </row>
    <row r="33" spans="1:5" ht="30" customHeight="1">
      <c r="A33" s="137" t="s">
        <v>53</v>
      </c>
      <c r="B33" s="138"/>
      <c r="C33" s="24"/>
      <c r="D33" s="134" t="s">
        <v>628</v>
      </c>
      <c r="E33" s="142"/>
    </row>
    <row r="34" spans="1:5" ht="12.75">
      <c r="A34" s="137" t="s">
        <v>54</v>
      </c>
      <c r="B34" s="138"/>
      <c r="C34" s="22"/>
      <c r="D34" s="134"/>
      <c r="E34" s="142"/>
    </row>
    <row r="35" spans="1:5" ht="30" customHeight="1">
      <c r="A35" s="137" t="s">
        <v>55</v>
      </c>
      <c r="B35" s="138"/>
      <c r="C35" s="22"/>
      <c r="D35" s="136"/>
      <c r="E35" s="135"/>
    </row>
    <row r="36" spans="1:5" ht="24.75" customHeight="1">
      <c r="A36" s="150" t="s">
        <v>56</v>
      </c>
      <c r="B36" s="151"/>
      <c r="C36" s="25"/>
      <c r="D36" s="152"/>
      <c r="E36" s="153"/>
    </row>
    <row r="38" spans="1:5" ht="13.5" customHeight="1">
      <c r="A38" s="154" t="s">
        <v>631</v>
      </c>
      <c r="B38" s="154"/>
      <c r="C38" s="27"/>
      <c r="D38" s="148" t="s">
        <v>58</v>
      </c>
      <c r="E38" s="148"/>
    </row>
    <row r="39" spans="1:5" ht="13.5" customHeight="1">
      <c r="A39" s="27"/>
      <c r="B39" s="28"/>
      <c r="C39" s="28"/>
      <c r="D39" s="155" t="s">
        <v>608</v>
      </c>
      <c r="E39" s="155"/>
    </row>
    <row r="40" spans="1:5" ht="13.5" customHeight="1">
      <c r="A40" s="27"/>
      <c r="B40" s="27"/>
      <c r="C40" s="27"/>
      <c r="D40" s="27"/>
      <c r="E40" s="27"/>
    </row>
    <row r="41" spans="1:5" ht="13.5" customHeight="1">
      <c r="A41" s="27"/>
      <c r="B41" s="27"/>
      <c r="C41" s="27"/>
      <c r="D41" s="148" t="s">
        <v>603</v>
      </c>
      <c r="E41" s="148"/>
    </row>
    <row r="42" spans="1:5" ht="13.5" customHeight="1">
      <c r="A42" s="27"/>
      <c r="B42" s="27"/>
      <c r="C42" s="27"/>
      <c r="D42" s="149" t="s">
        <v>602</v>
      </c>
      <c r="E42" s="149"/>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8">
    <mergeCell ref="G29:H29"/>
    <mergeCell ref="D41:E41"/>
    <mergeCell ref="D42:E42"/>
    <mergeCell ref="A35:B35"/>
    <mergeCell ref="D35:E35"/>
    <mergeCell ref="A36:B36"/>
    <mergeCell ref="D36:E36"/>
    <mergeCell ref="A38:B38"/>
    <mergeCell ref="D38:E38"/>
    <mergeCell ref="D39:E39"/>
    <mergeCell ref="A31:B31"/>
    <mergeCell ref="D31:E31"/>
    <mergeCell ref="A33:B33"/>
    <mergeCell ref="D33:E33"/>
    <mergeCell ref="A34:B34"/>
    <mergeCell ref="D34:E34"/>
    <mergeCell ref="A32:B32"/>
    <mergeCell ref="D32:E32"/>
    <mergeCell ref="A28:B28"/>
    <mergeCell ref="D28:E28"/>
    <mergeCell ref="A29:B29"/>
    <mergeCell ref="D29:E29"/>
    <mergeCell ref="A30:B30"/>
    <mergeCell ref="D30:E30"/>
    <mergeCell ref="A25:B25"/>
    <mergeCell ref="D25:E25"/>
    <mergeCell ref="A26:B26"/>
    <mergeCell ref="D26:E26"/>
    <mergeCell ref="A27:B27"/>
    <mergeCell ref="D27:E27"/>
    <mergeCell ref="A22:B22"/>
    <mergeCell ref="D22:E22"/>
    <mergeCell ref="A23:B23"/>
    <mergeCell ref="D23:E23"/>
    <mergeCell ref="A24:B24"/>
    <mergeCell ref="D24:E24"/>
    <mergeCell ref="A19:B19"/>
    <mergeCell ref="D19:E19"/>
    <mergeCell ref="A20:B20"/>
    <mergeCell ref="D20:E20"/>
    <mergeCell ref="A21:B21"/>
    <mergeCell ref="D21:E21"/>
    <mergeCell ref="A16:B16"/>
    <mergeCell ref="D16:E16"/>
    <mergeCell ref="A17:B17"/>
    <mergeCell ref="D17:E17"/>
    <mergeCell ref="A18:B18"/>
    <mergeCell ref="D18:E18"/>
    <mergeCell ref="A13:B13"/>
    <mergeCell ref="D13:E13"/>
    <mergeCell ref="A14:B14"/>
    <mergeCell ref="D14:E14"/>
    <mergeCell ref="A15:B15"/>
    <mergeCell ref="D15:E15"/>
    <mergeCell ref="A10:B10"/>
    <mergeCell ref="D10:E10"/>
    <mergeCell ref="A11:B11"/>
    <mergeCell ref="D11:E11"/>
    <mergeCell ref="A12:B12"/>
    <mergeCell ref="D12:E12"/>
    <mergeCell ref="A7:B7"/>
    <mergeCell ref="D7:E7"/>
    <mergeCell ref="A8:B8"/>
    <mergeCell ref="D8:E8"/>
    <mergeCell ref="A9:B9"/>
    <mergeCell ref="D9:E9"/>
    <mergeCell ref="A4:B4"/>
    <mergeCell ref="D4:E4"/>
    <mergeCell ref="A5:B5"/>
    <mergeCell ref="D5:E5"/>
    <mergeCell ref="A6:B6"/>
    <mergeCell ref="D6:E6"/>
    <mergeCell ref="A1:B1"/>
    <mergeCell ref="D1:E1"/>
    <mergeCell ref="A2:B2"/>
    <mergeCell ref="D2:E2"/>
    <mergeCell ref="A3:B3"/>
    <mergeCell ref="D3:E3"/>
  </mergeCells>
  <hyperlinks>
    <hyperlink ref="D9" r:id="rId1" display="info@bosnalijek.ba"/>
    <hyperlink ref="D10" r:id="rId2" display="www.bosnalijek.ba"/>
  </hyperlinks>
  <printOptions horizontalCentered="1"/>
  <pageMargins left="0.25" right="0.25" top="0.75" bottom="0.75" header="0.3" footer="0.3"/>
  <pageSetup fitToHeight="0" fitToWidth="1" horizontalDpi="600" verticalDpi="600" orientation="portrait" paperSize="9" scale="75" r:id="rId3"/>
</worksheet>
</file>

<file path=xl/worksheets/sheet2.xml><?xml version="1.0" encoding="utf-8"?>
<worksheet xmlns="http://schemas.openxmlformats.org/spreadsheetml/2006/main" xmlns:r="http://schemas.openxmlformats.org/officeDocument/2006/relationships">
  <sheetPr>
    <pageSetUpPr fitToPage="1"/>
  </sheetPr>
  <dimension ref="A1:I189"/>
  <sheetViews>
    <sheetView zoomScale="85" zoomScaleNormal="85" zoomScalePageLayoutView="0" workbookViewId="0" topLeftCell="A1">
      <selection activeCell="A188" sqref="A188"/>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29"/>
      <c r="B1" s="30"/>
      <c r="I1" s="2" t="s">
        <v>59</v>
      </c>
    </row>
    <row r="2" spans="1:9" ht="13.5">
      <c r="A2" s="31"/>
      <c r="C2" s="32"/>
      <c r="I2" s="2" t="s">
        <v>60</v>
      </c>
    </row>
    <row r="3" spans="1:9" ht="12.75">
      <c r="A3" s="33" t="s">
        <v>61</v>
      </c>
      <c r="B3" s="181" t="s">
        <v>62</v>
      </c>
      <c r="C3" s="182"/>
      <c r="D3" s="182"/>
      <c r="E3" s="182"/>
      <c r="F3" s="182"/>
      <c r="G3" s="182"/>
      <c r="H3" s="182"/>
      <c r="I3" s="183"/>
    </row>
    <row r="4" spans="1:9" ht="12.75" customHeight="1">
      <c r="A4" s="33" t="s">
        <v>63</v>
      </c>
      <c r="B4" s="181" t="s">
        <v>25</v>
      </c>
      <c r="C4" s="182"/>
      <c r="D4" s="182"/>
      <c r="E4" s="182"/>
      <c r="F4" s="182"/>
      <c r="G4" s="182"/>
      <c r="H4" s="182"/>
      <c r="I4" s="183"/>
    </row>
    <row r="5" spans="1:9" ht="12.75">
      <c r="A5" s="33" t="s">
        <v>6</v>
      </c>
      <c r="B5" s="184" t="s">
        <v>486</v>
      </c>
      <c r="C5" s="185"/>
      <c r="D5" s="185"/>
      <c r="E5" s="185"/>
      <c r="F5" s="185"/>
      <c r="G5" s="185"/>
      <c r="H5" s="185"/>
      <c r="I5" s="186"/>
    </row>
    <row r="6" spans="1:9" ht="12.75">
      <c r="A6" s="33" t="s">
        <v>64</v>
      </c>
      <c r="B6" s="184">
        <v>420059834009</v>
      </c>
      <c r="C6" s="185"/>
      <c r="D6" s="185"/>
      <c r="E6" s="185"/>
      <c r="F6" s="185"/>
      <c r="G6" s="185"/>
      <c r="H6" s="185"/>
      <c r="I6" s="186"/>
    </row>
    <row r="7" spans="1:9" ht="12.75">
      <c r="A7" s="33" t="s">
        <v>65</v>
      </c>
      <c r="B7" s="184">
        <v>420059834009</v>
      </c>
      <c r="C7" s="185"/>
      <c r="D7" s="185"/>
      <c r="E7" s="185"/>
      <c r="F7" s="185"/>
      <c r="G7" s="185"/>
      <c r="H7" s="185"/>
      <c r="I7" s="186"/>
    </row>
    <row r="8" spans="4:9" ht="18" customHeight="1">
      <c r="D8" s="4"/>
      <c r="H8" s="34"/>
      <c r="I8" s="34"/>
    </row>
    <row r="9" ht="12.75" hidden="1"/>
    <row r="10" ht="1.5" customHeight="1" hidden="1"/>
    <row r="11" spans="1:9" ht="18.75" customHeight="1" thickBot="1">
      <c r="A11" s="187" t="s">
        <v>66</v>
      </c>
      <c r="B11" s="188"/>
      <c r="C11" s="188"/>
      <c r="D11" s="188"/>
      <c r="E11" s="188"/>
      <c r="F11" s="188"/>
      <c r="G11" s="188"/>
      <c r="H11" s="188"/>
      <c r="I11" s="188"/>
    </row>
    <row r="12" spans="1:9" ht="12" customHeight="1" thickTop="1">
      <c r="A12" s="156"/>
      <c r="B12" s="156"/>
      <c r="C12" s="156"/>
      <c r="D12" s="156"/>
      <c r="E12" s="156"/>
      <c r="F12" s="156"/>
      <c r="G12" s="156"/>
      <c r="H12" s="156"/>
      <c r="I12" s="156"/>
    </row>
    <row r="13" spans="3:8" ht="18.75" customHeight="1">
      <c r="C13" s="156" t="s">
        <v>632</v>
      </c>
      <c r="D13" s="156"/>
      <c r="E13" s="156"/>
      <c r="F13" s="156"/>
      <c r="G13" s="156"/>
      <c r="H13" s="35"/>
    </row>
    <row r="14" ht="12.75">
      <c r="I14" s="1" t="s">
        <v>67</v>
      </c>
    </row>
    <row r="15" spans="1:9" ht="15" customHeight="1">
      <c r="A15" s="157" t="s">
        <v>68</v>
      </c>
      <c r="B15" s="161" t="s">
        <v>69</v>
      </c>
      <c r="C15" s="162"/>
      <c r="D15" s="36" t="s">
        <v>8</v>
      </c>
      <c r="E15" s="167" t="s">
        <v>70</v>
      </c>
      <c r="F15" s="168"/>
      <c r="G15" s="169"/>
      <c r="H15" s="170" t="s">
        <v>9</v>
      </c>
      <c r="I15" s="162"/>
    </row>
    <row r="16" spans="1:9" ht="15" customHeight="1">
      <c r="A16" s="158"/>
      <c r="B16" s="163"/>
      <c r="C16" s="164"/>
      <c r="D16" s="37"/>
      <c r="E16" s="172" t="s">
        <v>71</v>
      </c>
      <c r="F16" s="173"/>
      <c r="G16" s="174"/>
      <c r="H16" s="171"/>
      <c r="I16" s="166"/>
    </row>
    <row r="17" spans="1:9" ht="15" customHeight="1">
      <c r="A17" s="159"/>
      <c r="B17" s="163"/>
      <c r="C17" s="164"/>
      <c r="D17" s="37"/>
      <c r="E17" s="175"/>
      <c r="F17" s="176"/>
      <c r="G17" s="177"/>
      <c r="H17" s="38" t="s">
        <v>72</v>
      </c>
      <c r="I17" s="39" t="s">
        <v>73</v>
      </c>
    </row>
    <row r="18" spans="1:9" ht="15" customHeight="1">
      <c r="A18" s="160"/>
      <c r="B18" s="165"/>
      <c r="C18" s="166"/>
      <c r="D18" s="40"/>
      <c r="E18" s="178"/>
      <c r="F18" s="179"/>
      <c r="G18" s="180"/>
      <c r="H18" s="41" t="s">
        <v>74</v>
      </c>
      <c r="I18" s="42" t="s">
        <v>74</v>
      </c>
    </row>
    <row r="19" spans="1:9" ht="12.75">
      <c r="A19" s="43">
        <v>1</v>
      </c>
      <c r="B19" s="189">
        <v>2</v>
      </c>
      <c r="C19" s="189"/>
      <c r="D19" s="43">
        <v>3</v>
      </c>
      <c r="E19" s="189">
        <v>4</v>
      </c>
      <c r="F19" s="189"/>
      <c r="G19" s="189"/>
      <c r="H19" s="43">
        <v>5</v>
      </c>
      <c r="I19" s="43">
        <v>6</v>
      </c>
    </row>
    <row r="20" spans="1:9" ht="15" customHeight="1">
      <c r="A20" s="11"/>
      <c r="B20" s="190" t="s">
        <v>75</v>
      </c>
      <c r="C20" s="190"/>
      <c r="D20" s="11"/>
      <c r="E20" s="191"/>
      <c r="F20" s="191"/>
      <c r="G20" s="191"/>
      <c r="H20" s="11"/>
      <c r="I20" s="11"/>
    </row>
    <row r="21" spans="1:9" ht="15" customHeight="1">
      <c r="A21" s="11"/>
      <c r="B21" s="192" t="s">
        <v>76</v>
      </c>
      <c r="C21" s="192"/>
      <c r="D21" s="11"/>
      <c r="E21" s="191"/>
      <c r="F21" s="191"/>
      <c r="G21" s="191"/>
      <c r="H21" s="44"/>
      <c r="I21" s="44"/>
    </row>
    <row r="22" spans="1:9" ht="13.5">
      <c r="A22" s="11"/>
      <c r="B22" s="190" t="s">
        <v>77</v>
      </c>
      <c r="C22" s="190"/>
      <c r="D22" s="11"/>
      <c r="E22" s="45">
        <v>2</v>
      </c>
      <c r="F22" s="46">
        <v>0</v>
      </c>
      <c r="G22" s="47">
        <v>1</v>
      </c>
      <c r="H22" s="97">
        <f>H23+H27+H31+H32</f>
        <v>63355482</v>
      </c>
      <c r="I22" s="97">
        <f>+I23+I27+I31+I32</f>
        <v>52827714</v>
      </c>
    </row>
    <row r="23" spans="1:9" ht="15" customHeight="1">
      <c r="A23" s="11">
        <v>60</v>
      </c>
      <c r="B23" s="192" t="s">
        <v>78</v>
      </c>
      <c r="C23" s="192"/>
      <c r="D23" s="11"/>
      <c r="E23" s="45">
        <v>2</v>
      </c>
      <c r="F23" s="46">
        <v>0</v>
      </c>
      <c r="G23" s="47">
        <v>2</v>
      </c>
      <c r="H23" s="98">
        <f>SUM(H24:H26)</f>
        <v>2288390</v>
      </c>
      <c r="I23" s="98">
        <f>+I24+I25+I26</f>
        <v>5072754</v>
      </c>
    </row>
    <row r="24" spans="1:9" ht="15" customHeight="1">
      <c r="A24" s="11">
        <v>600</v>
      </c>
      <c r="B24" s="193" t="s">
        <v>79</v>
      </c>
      <c r="C24" s="194"/>
      <c r="D24" s="11"/>
      <c r="E24" s="45">
        <v>2</v>
      </c>
      <c r="F24" s="46">
        <v>0</v>
      </c>
      <c r="G24" s="47">
        <v>3</v>
      </c>
      <c r="H24" s="327">
        <v>0</v>
      </c>
      <c r="I24" s="327">
        <v>0</v>
      </c>
    </row>
    <row r="25" spans="1:9" ht="15" customHeight="1">
      <c r="A25" s="11">
        <v>601</v>
      </c>
      <c r="B25" s="192" t="s">
        <v>80</v>
      </c>
      <c r="C25" s="192"/>
      <c r="D25" s="11"/>
      <c r="E25" s="45">
        <v>2</v>
      </c>
      <c r="F25" s="46">
        <v>0</v>
      </c>
      <c r="G25" s="47">
        <v>4</v>
      </c>
      <c r="H25" s="327">
        <v>2288390</v>
      </c>
      <c r="I25" s="327">
        <v>5072754</v>
      </c>
    </row>
    <row r="26" spans="1:9" ht="15" customHeight="1">
      <c r="A26" s="11">
        <v>602</v>
      </c>
      <c r="B26" s="192" t="s">
        <v>81</v>
      </c>
      <c r="C26" s="192"/>
      <c r="D26" s="11"/>
      <c r="E26" s="45">
        <v>2</v>
      </c>
      <c r="F26" s="46">
        <v>0</v>
      </c>
      <c r="G26" s="47">
        <v>5</v>
      </c>
      <c r="H26" s="327">
        <v>0</v>
      </c>
      <c r="I26" s="327">
        <v>0</v>
      </c>
    </row>
    <row r="27" spans="1:9" ht="15" customHeight="1">
      <c r="A27" s="11">
        <v>61</v>
      </c>
      <c r="B27" s="192" t="s">
        <v>82</v>
      </c>
      <c r="C27" s="192"/>
      <c r="D27" s="11"/>
      <c r="E27" s="45">
        <v>2</v>
      </c>
      <c r="F27" s="46">
        <v>0</v>
      </c>
      <c r="G27" s="47">
        <v>6</v>
      </c>
      <c r="H27" s="98">
        <f>SUM(H28:H30)</f>
        <v>54774418</v>
      </c>
      <c r="I27" s="98">
        <f>+I28+I29+I30</f>
        <v>46563821</v>
      </c>
    </row>
    <row r="28" spans="1:9" ht="15" customHeight="1">
      <c r="A28" s="11">
        <v>610</v>
      </c>
      <c r="B28" s="192" t="s">
        <v>83</v>
      </c>
      <c r="C28" s="192"/>
      <c r="D28" s="11"/>
      <c r="E28" s="45">
        <v>2</v>
      </c>
      <c r="F28" s="46">
        <v>0</v>
      </c>
      <c r="G28" s="47">
        <v>7</v>
      </c>
      <c r="H28" s="327">
        <v>0</v>
      </c>
      <c r="I28" s="327">
        <v>0</v>
      </c>
    </row>
    <row r="29" spans="1:9" ht="15.75" customHeight="1">
      <c r="A29" s="11">
        <v>611</v>
      </c>
      <c r="B29" s="192" t="s">
        <v>84</v>
      </c>
      <c r="C29" s="192"/>
      <c r="D29" s="11"/>
      <c r="E29" s="45">
        <v>2</v>
      </c>
      <c r="F29" s="46">
        <v>0</v>
      </c>
      <c r="G29" s="47">
        <v>8</v>
      </c>
      <c r="H29" s="327">
        <v>15979728</v>
      </c>
      <c r="I29" s="327">
        <v>16181597</v>
      </c>
    </row>
    <row r="30" spans="1:9" ht="15" customHeight="1">
      <c r="A30" s="11">
        <v>612</v>
      </c>
      <c r="B30" s="192" t="s">
        <v>85</v>
      </c>
      <c r="C30" s="192"/>
      <c r="D30" s="11"/>
      <c r="E30" s="45">
        <v>2</v>
      </c>
      <c r="F30" s="46">
        <v>0</v>
      </c>
      <c r="G30" s="47">
        <v>9</v>
      </c>
      <c r="H30" s="327">
        <v>38794690</v>
      </c>
      <c r="I30" s="327">
        <v>30382224</v>
      </c>
    </row>
    <row r="31" spans="1:9" ht="15" customHeight="1">
      <c r="A31" s="11">
        <v>62</v>
      </c>
      <c r="B31" s="192" t="s">
        <v>86</v>
      </c>
      <c r="C31" s="192"/>
      <c r="D31" s="11"/>
      <c r="E31" s="45">
        <v>2</v>
      </c>
      <c r="F31" s="46">
        <v>1</v>
      </c>
      <c r="G31" s="47">
        <v>0</v>
      </c>
      <c r="H31" s="327">
        <v>0</v>
      </c>
      <c r="I31" s="327">
        <v>0</v>
      </c>
    </row>
    <row r="32" spans="1:9" ht="15" customHeight="1">
      <c r="A32" s="11">
        <v>65</v>
      </c>
      <c r="B32" s="192" t="s">
        <v>87</v>
      </c>
      <c r="C32" s="192"/>
      <c r="D32" s="11"/>
      <c r="E32" s="45">
        <v>2</v>
      </c>
      <c r="F32" s="46">
        <v>1</v>
      </c>
      <c r="G32" s="47">
        <v>1</v>
      </c>
      <c r="H32" s="327">
        <v>6292674</v>
      </c>
      <c r="I32" s="327">
        <v>1191139</v>
      </c>
    </row>
    <row r="33" spans="1:9" ht="15" customHeight="1">
      <c r="A33" s="11"/>
      <c r="B33" s="190" t="s">
        <v>88</v>
      </c>
      <c r="C33" s="190"/>
      <c r="D33" s="11"/>
      <c r="E33" s="45">
        <v>2</v>
      </c>
      <c r="F33" s="46">
        <v>1</v>
      </c>
      <c r="G33" s="47">
        <v>2</v>
      </c>
      <c r="H33" s="97">
        <f>H34+H35+H36+H40+H41+H42+H43-H44+H45</f>
        <v>54865051</v>
      </c>
      <c r="I33" s="97">
        <f>I34+I35+I36+I40+I41+I42+I43-I44+I45</f>
        <v>51056436</v>
      </c>
    </row>
    <row r="34" spans="1:9" ht="15">
      <c r="A34" s="11">
        <v>50</v>
      </c>
      <c r="B34" s="192" t="s">
        <v>89</v>
      </c>
      <c r="C34" s="192"/>
      <c r="D34" s="11"/>
      <c r="E34" s="45">
        <v>2</v>
      </c>
      <c r="F34" s="46">
        <v>1</v>
      </c>
      <c r="G34" s="47">
        <v>3</v>
      </c>
      <c r="H34" s="327">
        <v>1943542</v>
      </c>
      <c r="I34" s="327">
        <v>3860595</v>
      </c>
    </row>
    <row r="35" spans="1:9" ht="15">
      <c r="A35" s="11">
        <v>51</v>
      </c>
      <c r="B35" s="192" t="s">
        <v>90</v>
      </c>
      <c r="C35" s="192"/>
      <c r="D35" s="11"/>
      <c r="E35" s="45">
        <v>2</v>
      </c>
      <c r="F35" s="46">
        <v>1</v>
      </c>
      <c r="G35" s="47">
        <v>4</v>
      </c>
      <c r="H35" s="327">
        <v>14314331</v>
      </c>
      <c r="I35" s="327">
        <v>13076337</v>
      </c>
    </row>
    <row r="36" spans="1:9" ht="15" customHeight="1">
      <c r="A36" s="11">
        <v>52</v>
      </c>
      <c r="B36" s="192" t="s">
        <v>91</v>
      </c>
      <c r="C36" s="192"/>
      <c r="D36" s="11"/>
      <c r="E36" s="45">
        <v>2</v>
      </c>
      <c r="F36" s="46">
        <v>1</v>
      </c>
      <c r="G36" s="47">
        <v>5</v>
      </c>
      <c r="H36" s="327">
        <f>+H37+H38+H39</f>
        <v>18299772</v>
      </c>
      <c r="I36" s="327">
        <f>+I37+I38+I39</f>
        <v>16891899</v>
      </c>
    </row>
    <row r="37" spans="1:9" ht="15" customHeight="1">
      <c r="A37" s="11" t="s">
        <v>92</v>
      </c>
      <c r="B37" s="192" t="s">
        <v>93</v>
      </c>
      <c r="C37" s="192"/>
      <c r="D37" s="11"/>
      <c r="E37" s="45">
        <v>2</v>
      </c>
      <c r="F37" s="46">
        <v>1</v>
      </c>
      <c r="G37" s="47">
        <v>6</v>
      </c>
      <c r="H37" s="327">
        <v>11243559</v>
      </c>
      <c r="I37" s="327">
        <v>11068014</v>
      </c>
    </row>
    <row r="38" spans="1:9" ht="15" customHeight="1">
      <c r="A38" s="11" t="s">
        <v>94</v>
      </c>
      <c r="B38" s="192" t="s">
        <v>95</v>
      </c>
      <c r="C38" s="192"/>
      <c r="D38" s="11"/>
      <c r="E38" s="45">
        <v>2</v>
      </c>
      <c r="F38" s="46">
        <v>1</v>
      </c>
      <c r="G38" s="47">
        <v>7</v>
      </c>
      <c r="H38" s="327">
        <v>2439123</v>
      </c>
      <c r="I38" s="327">
        <v>1572696</v>
      </c>
    </row>
    <row r="39" spans="1:9" ht="15" customHeight="1">
      <c r="A39" s="11" t="s">
        <v>96</v>
      </c>
      <c r="B39" s="192" t="s">
        <v>97</v>
      </c>
      <c r="C39" s="192"/>
      <c r="D39" s="11"/>
      <c r="E39" s="45">
        <v>2</v>
      </c>
      <c r="F39" s="46">
        <v>1</v>
      </c>
      <c r="G39" s="47">
        <v>8</v>
      </c>
      <c r="H39" s="327">
        <v>4617090</v>
      </c>
      <c r="I39" s="327">
        <v>4251189</v>
      </c>
    </row>
    <row r="40" spans="1:9" ht="15" customHeight="1">
      <c r="A40" s="11">
        <v>53</v>
      </c>
      <c r="B40" s="192" t="s">
        <v>98</v>
      </c>
      <c r="C40" s="192"/>
      <c r="D40" s="11"/>
      <c r="E40" s="45">
        <v>2</v>
      </c>
      <c r="F40" s="46">
        <v>1</v>
      </c>
      <c r="G40" s="47">
        <v>9</v>
      </c>
      <c r="H40" s="327">
        <v>13167342</v>
      </c>
      <c r="I40" s="327">
        <v>11083459</v>
      </c>
    </row>
    <row r="41" spans="1:9" ht="15" customHeight="1">
      <c r="A41" s="11" t="s">
        <v>99</v>
      </c>
      <c r="B41" s="192" t="s">
        <v>100</v>
      </c>
      <c r="C41" s="192"/>
      <c r="D41" s="11"/>
      <c r="E41" s="45">
        <v>2</v>
      </c>
      <c r="F41" s="46">
        <v>2</v>
      </c>
      <c r="G41" s="47">
        <v>0</v>
      </c>
      <c r="H41" s="327">
        <v>4603912</v>
      </c>
      <c r="I41" s="327">
        <v>4579774</v>
      </c>
    </row>
    <row r="42" spans="1:9" ht="15" customHeight="1">
      <c r="A42" s="11" t="s">
        <v>101</v>
      </c>
      <c r="B42" s="192" t="s">
        <v>102</v>
      </c>
      <c r="C42" s="192"/>
      <c r="D42" s="11"/>
      <c r="E42" s="45">
        <v>2</v>
      </c>
      <c r="F42" s="46">
        <v>2</v>
      </c>
      <c r="G42" s="47">
        <v>1</v>
      </c>
      <c r="H42" s="327">
        <v>0</v>
      </c>
      <c r="I42" s="327">
        <v>0</v>
      </c>
    </row>
    <row r="43" spans="1:9" ht="15" customHeight="1">
      <c r="A43" s="11">
        <v>55</v>
      </c>
      <c r="B43" s="192" t="s">
        <v>103</v>
      </c>
      <c r="C43" s="192"/>
      <c r="D43" s="11"/>
      <c r="E43" s="45">
        <v>2</v>
      </c>
      <c r="F43" s="46">
        <v>2</v>
      </c>
      <c r="G43" s="47">
        <v>2</v>
      </c>
      <c r="H43" s="327">
        <v>5595810</v>
      </c>
      <c r="I43" s="327">
        <v>5291914</v>
      </c>
    </row>
    <row r="44" spans="1:9" ht="15" customHeight="1">
      <c r="A44" s="11" t="s">
        <v>104</v>
      </c>
      <c r="B44" s="192" t="s">
        <v>105</v>
      </c>
      <c r="C44" s="192"/>
      <c r="D44" s="11"/>
      <c r="E44" s="45">
        <v>2</v>
      </c>
      <c r="F44" s="46">
        <v>2</v>
      </c>
      <c r="G44" s="47">
        <v>3</v>
      </c>
      <c r="H44" s="328">
        <v>3059658</v>
      </c>
      <c r="I44" s="327">
        <v>3727542</v>
      </c>
    </row>
    <row r="45" spans="1:9" ht="15" customHeight="1">
      <c r="A45" s="11" t="s">
        <v>106</v>
      </c>
      <c r="B45" s="192" t="s">
        <v>107</v>
      </c>
      <c r="C45" s="192"/>
      <c r="D45" s="11"/>
      <c r="E45" s="45">
        <v>2</v>
      </c>
      <c r="F45" s="46">
        <v>2</v>
      </c>
      <c r="G45" s="47">
        <v>4</v>
      </c>
      <c r="H45" s="328"/>
      <c r="I45" s="327">
        <v>0</v>
      </c>
    </row>
    <row r="46" spans="1:9" ht="15" customHeight="1">
      <c r="A46" s="11"/>
      <c r="B46" s="190" t="s">
        <v>108</v>
      </c>
      <c r="C46" s="190"/>
      <c r="D46" s="11"/>
      <c r="E46" s="45">
        <v>2</v>
      </c>
      <c r="F46" s="46">
        <v>2</v>
      </c>
      <c r="G46" s="47">
        <v>5</v>
      </c>
      <c r="H46" s="97">
        <f>H22-H33</f>
        <v>8490431</v>
      </c>
      <c r="I46" s="97">
        <f>I22-I33</f>
        <v>1771278</v>
      </c>
    </row>
    <row r="47" spans="1:9" ht="15" customHeight="1">
      <c r="A47" s="11"/>
      <c r="B47" s="190" t="s">
        <v>109</v>
      </c>
      <c r="C47" s="190"/>
      <c r="D47" s="11"/>
      <c r="E47" s="45">
        <v>2</v>
      </c>
      <c r="F47" s="46">
        <v>2</v>
      </c>
      <c r="G47" s="47">
        <v>6</v>
      </c>
      <c r="H47" s="97">
        <v>0</v>
      </c>
      <c r="I47" s="97">
        <v>0</v>
      </c>
    </row>
    <row r="48" spans="1:9" ht="15" customHeight="1">
      <c r="A48" s="11"/>
      <c r="B48" s="192" t="s">
        <v>110</v>
      </c>
      <c r="C48" s="192"/>
      <c r="D48" s="11"/>
      <c r="E48" s="45"/>
      <c r="F48" s="46"/>
      <c r="G48" s="48"/>
      <c r="H48" s="44"/>
      <c r="I48" s="44"/>
    </row>
    <row r="49" spans="1:9" ht="15" customHeight="1">
      <c r="A49" s="11">
        <v>66</v>
      </c>
      <c r="B49" s="190" t="s">
        <v>111</v>
      </c>
      <c r="C49" s="190"/>
      <c r="D49" s="11"/>
      <c r="E49" s="45">
        <v>2</v>
      </c>
      <c r="F49" s="46">
        <v>2</v>
      </c>
      <c r="G49" s="48">
        <v>7</v>
      </c>
      <c r="H49" s="97">
        <f>H50+H51+H52+H53+H54+H55</f>
        <v>683968</v>
      </c>
      <c r="I49" s="97">
        <f>I50+I51+I52+I53+I54+I55</f>
        <v>403262</v>
      </c>
    </row>
    <row r="50" spans="1:9" ht="15" customHeight="1">
      <c r="A50" s="11">
        <v>660</v>
      </c>
      <c r="B50" s="192" t="s">
        <v>112</v>
      </c>
      <c r="C50" s="192"/>
      <c r="D50" s="11"/>
      <c r="E50" s="45">
        <v>2</v>
      </c>
      <c r="F50" s="46">
        <v>2</v>
      </c>
      <c r="G50" s="48">
        <v>8</v>
      </c>
      <c r="H50" s="327">
        <v>0</v>
      </c>
      <c r="I50" s="327">
        <v>0</v>
      </c>
    </row>
    <row r="51" spans="1:9" ht="15" customHeight="1">
      <c r="A51" s="11">
        <v>661</v>
      </c>
      <c r="B51" s="192" t="s">
        <v>113</v>
      </c>
      <c r="C51" s="192"/>
      <c r="D51" s="11"/>
      <c r="E51" s="45">
        <v>2</v>
      </c>
      <c r="F51" s="46">
        <v>2</v>
      </c>
      <c r="G51" s="47">
        <v>9</v>
      </c>
      <c r="H51" s="327">
        <v>134997</v>
      </c>
      <c r="I51" s="327">
        <v>164233</v>
      </c>
    </row>
    <row r="52" spans="1:9" ht="15" customHeight="1">
      <c r="A52" s="11">
        <v>662</v>
      </c>
      <c r="B52" s="192" t="s">
        <v>114</v>
      </c>
      <c r="C52" s="192"/>
      <c r="D52" s="11"/>
      <c r="E52" s="45">
        <v>2</v>
      </c>
      <c r="F52" s="46">
        <v>3</v>
      </c>
      <c r="G52" s="47">
        <v>0</v>
      </c>
      <c r="H52" s="327">
        <v>500438</v>
      </c>
      <c r="I52" s="327">
        <v>187384</v>
      </c>
    </row>
    <row r="53" spans="1:9" ht="15" customHeight="1">
      <c r="A53" s="11">
        <v>663</v>
      </c>
      <c r="B53" s="192" t="s">
        <v>115</v>
      </c>
      <c r="C53" s="192"/>
      <c r="D53" s="11"/>
      <c r="E53" s="45">
        <v>2</v>
      </c>
      <c r="F53" s="46">
        <v>3</v>
      </c>
      <c r="G53" s="47">
        <v>1</v>
      </c>
      <c r="H53" s="327">
        <v>0</v>
      </c>
      <c r="I53" s="327">
        <v>0</v>
      </c>
    </row>
    <row r="54" spans="1:9" ht="15" customHeight="1">
      <c r="A54" s="11">
        <v>664</v>
      </c>
      <c r="B54" s="192" t="s">
        <v>116</v>
      </c>
      <c r="C54" s="192"/>
      <c r="D54" s="11"/>
      <c r="E54" s="45">
        <v>2</v>
      </c>
      <c r="F54" s="46">
        <v>3</v>
      </c>
      <c r="G54" s="47">
        <v>2</v>
      </c>
      <c r="H54" s="327">
        <v>0</v>
      </c>
      <c r="I54" s="327">
        <v>0</v>
      </c>
    </row>
    <row r="55" spans="1:9" ht="15" customHeight="1">
      <c r="A55" s="11">
        <v>669</v>
      </c>
      <c r="B55" s="192" t="s">
        <v>117</v>
      </c>
      <c r="C55" s="192"/>
      <c r="D55" s="11"/>
      <c r="E55" s="45">
        <v>2</v>
      </c>
      <c r="F55" s="46">
        <v>3</v>
      </c>
      <c r="G55" s="47">
        <v>3</v>
      </c>
      <c r="H55" s="327">
        <v>48533</v>
      </c>
      <c r="I55" s="327">
        <v>51645</v>
      </c>
    </row>
    <row r="56" spans="1:9" ht="15" customHeight="1">
      <c r="A56" s="11">
        <v>56</v>
      </c>
      <c r="B56" s="190" t="s">
        <v>118</v>
      </c>
      <c r="C56" s="190"/>
      <c r="D56" s="11"/>
      <c r="E56" s="45">
        <v>2</v>
      </c>
      <c r="F56" s="46">
        <v>3</v>
      </c>
      <c r="G56" s="47">
        <v>4</v>
      </c>
      <c r="H56" s="97">
        <f>H57+H58+H59+H60+H61</f>
        <v>2088453</v>
      </c>
      <c r="I56" s="97">
        <f>I57+I58+I59+I60+I61</f>
        <v>3315935</v>
      </c>
    </row>
    <row r="57" spans="1:9" ht="15" customHeight="1">
      <c r="A57" s="11">
        <v>560</v>
      </c>
      <c r="B57" s="192" t="s">
        <v>119</v>
      </c>
      <c r="C57" s="192"/>
      <c r="D57" s="11"/>
      <c r="E57" s="45">
        <v>2</v>
      </c>
      <c r="F57" s="46">
        <v>3</v>
      </c>
      <c r="G57" s="47">
        <v>5</v>
      </c>
      <c r="H57" s="327">
        <v>0</v>
      </c>
      <c r="I57" s="327">
        <v>0</v>
      </c>
    </row>
    <row r="58" spans="1:9" ht="15" customHeight="1">
      <c r="A58" s="11">
        <v>561</v>
      </c>
      <c r="B58" s="192" t="s">
        <v>120</v>
      </c>
      <c r="C58" s="192"/>
      <c r="D58" s="11"/>
      <c r="E58" s="45">
        <v>2</v>
      </c>
      <c r="F58" s="46">
        <v>3</v>
      </c>
      <c r="G58" s="47">
        <v>6</v>
      </c>
      <c r="H58" s="327">
        <v>462561</v>
      </c>
      <c r="I58" s="327">
        <v>447061</v>
      </c>
    </row>
    <row r="59" spans="1:9" ht="15" customHeight="1">
      <c r="A59" s="11">
        <v>562</v>
      </c>
      <c r="B59" s="192" t="s">
        <v>121</v>
      </c>
      <c r="C59" s="192"/>
      <c r="D59" s="11"/>
      <c r="E59" s="45">
        <v>2</v>
      </c>
      <c r="F59" s="46">
        <v>3</v>
      </c>
      <c r="G59" s="47">
        <v>7</v>
      </c>
      <c r="H59" s="327">
        <v>1625892</v>
      </c>
      <c r="I59" s="327">
        <v>2847326</v>
      </c>
    </row>
    <row r="60" spans="1:9" ht="15" customHeight="1">
      <c r="A60" s="11">
        <v>563</v>
      </c>
      <c r="B60" s="192" t="s">
        <v>122</v>
      </c>
      <c r="C60" s="192"/>
      <c r="D60" s="11"/>
      <c r="E60" s="45">
        <v>2</v>
      </c>
      <c r="F60" s="46">
        <v>3</v>
      </c>
      <c r="G60" s="47">
        <v>8</v>
      </c>
      <c r="H60" s="327">
        <v>0</v>
      </c>
      <c r="I60" s="327">
        <v>0</v>
      </c>
    </row>
    <row r="61" spans="1:9" ht="15" customHeight="1">
      <c r="A61" s="11">
        <v>569</v>
      </c>
      <c r="B61" s="192" t="s">
        <v>123</v>
      </c>
      <c r="C61" s="192"/>
      <c r="D61" s="11"/>
      <c r="E61" s="45">
        <v>2</v>
      </c>
      <c r="F61" s="46">
        <v>3</v>
      </c>
      <c r="G61" s="47">
        <v>9</v>
      </c>
      <c r="H61" s="327">
        <v>0</v>
      </c>
      <c r="I61" s="327">
        <v>21548</v>
      </c>
    </row>
    <row r="62" spans="1:9" ht="15" customHeight="1">
      <c r="A62" s="11"/>
      <c r="B62" s="190" t="s">
        <v>124</v>
      </c>
      <c r="C62" s="190"/>
      <c r="D62" s="11"/>
      <c r="E62" s="45">
        <v>2</v>
      </c>
      <c r="F62" s="46">
        <v>4</v>
      </c>
      <c r="G62" s="47">
        <v>0</v>
      </c>
      <c r="H62" s="98">
        <v>0</v>
      </c>
      <c r="I62" s="98">
        <v>0</v>
      </c>
    </row>
    <row r="63" spans="1:9" ht="15" customHeight="1">
      <c r="A63" s="11"/>
      <c r="B63" s="190" t="s">
        <v>125</v>
      </c>
      <c r="C63" s="190"/>
      <c r="D63" s="11"/>
      <c r="E63" s="45">
        <v>2</v>
      </c>
      <c r="F63" s="46">
        <v>4</v>
      </c>
      <c r="G63" s="47">
        <v>1</v>
      </c>
      <c r="H63" s="97">
        <f>H56-H49</f>
        <v>1404485</v>
      </c>
      <c r="I63" s="97">
        <f>I56-I49</f>
        <v>2912673</v>
      </c>
    </row>
    <row r="64" spans="1:9" ht="15" customHeight="1">
      <c r="A64" s="11"/>
      <c r="B64" s="190" t="s">
        <v>126</v>
      </c>
      <c r="C64" s="190"/>
      <c r="D64" s="11"/>
      <c r="E64" s="45">
        <v>2</v>
      </c>
      <c r="F64" s="46">
        <v>4</v>
      </c>
      <c r="G64" s="47">
        <v>2</v>
      </c>
      <c r="H64" s="108">
        <f>H46-H47+H62-H63</f>
        <v>7085946</v>
      </c>
      <c r="I64" s="108">
        <v>0</v>
      </c>
    </row>
    <row r="65" spans="1:9" ht="15" customHeight="1">
      <c r="A65" s="11"/>
      <c r="B65" s="190" t="s">
        <v>127</v>
      </c>
      <c r="C65" s="190"/>
      <c r="D65" s="11"/>
      <c r="E65" s="45">
        <v>2</v>
      </c>
      <c r="F65" s="46">
        <v>4</v>
      </c>
      <c r="G65" s="47">
        <v>3</v>
      </c>
      <c r="H65" s="108">
        <v>0</v>
      </c>
      <c r="I65" s="108">
        <f>(I46-I47+I62-I63)*-1</f>
        <v>1141395</v>
      </c>
    </row>
    <row r="66" spans="1:9" ht="15" customHeight="1">
      <c r="A66" s="11"/>
      <c r="B66" s="192" t="s">
        <v>128</v>
      </c>
      <c r="C66" s="192"/>
      <c r="D66" s="11"/>
      <c r="E66" s="45"/>
      <c r="F66" s="46"/>
      <c r="G66" s="48"/>
      <c r="H66" s="44">
        <v>0</v>
      </c>
      <c r="I66" s="44">
        <v>0</v>
      </c>
    </row>
    <row r="67" spans="1:9" ht="25.5" customHeight="1">
      <c r="A67" s="195" t="s">
        <v>129</v>
      </c>
      <c r="B67" s="190" t="s">
        <v>130</v>
      </c>
      <c r="C67" s="190"/>
      <c r="D67" s="191"/>
      <c r="E67" s="197">
        <v>2</v>
      </c>
      <c r="F67" s="198">
        <v>4</v>
      </c>
      <c r="G67" s="199">
        <v>4</v>
      </c>
      <c r="H67" s="200">
        <f>H69+H70+H71+H72+H73+H74+H75+H76+H77</f>
        <v>1034286</v>
      </c>
      <c r="I67" s="200">
        <f>I69+I70+I71+I72+I73+I74+I75+I76+I77</f>
        <v>2223682</v>
      </c>
    </row>
    <row r="68" spans="1:9" ht="13.5" customHeight="1">
      <c r="A68" s="196"/>
      <c r="B68" s="190"/>
      <c r="C68" s="190"/>
      <c r="D68" s="191"/>
      <c r="E68" s="197"/>
      <c r="F68" s="198"/>
      <c r="G68" s="199"/>
      <c r="H68" s="200"/>
      <c r="I68" s="200"/>
    </row>
    <row r="69" spans="1:9" ht="15" customHeight="1">
      <c r="A69" s="11">
        <v>670</v>
      </c>
      <c r="B69" s="192" t="s">
        <v>131</v>
      </c>
      <c r="C69" s="192"/>
      <c r="D69" s="11"/>
      <c r="E69" s="45">
        <v>2</v>
      </c>
      <c r="F69" s="46">
        <v>4</v>
      </c>
      <c r="G69" s="47">
        <v>5</v>
      </c>
      <c r="H69" s="327">
        <v>7081</v>
      </c>
      <c r="I69" s="327">
        <v>122882</v>
      </c>
    </row>
    <row r="70" spans="1:9" ht="15" customHeight="1">
      <c r="A70" s="11">
        <v>671</v>
      </c>
      <c r="B70" s="192" t="s">
        <v>132</v>
      </c>
      <c r="C70" s="192"/>
      <c r="D70" s="11"/>
      <c r="E70" s="45">
        <v>2</v>
      </c>
      <c r="F70" s="46">
        <v>4</v>
      </c>
      <c r="G70" s="47">
        <v>6</v>
      </c>
      <c r="H70" s="327">
        <v>0</v>
      </c>
      <c r="I70" s="327">
        <v>0</v>
      </c>
    </row>
    <row r="71" spans="1:9" ht="15" customHeight="1">
      <c r="A71" s="11">
        <v>672</v>
      </c>
      <c r="B71" s="192" t="s">
        <v>133</v>
      </c>
      <c r="C71" s="192"/>
      <c r="D71" s="11"/>
      <c r="E71" s="45">
        <v>2</v>
      </c>
      <c r="F71" s="46">
        <v>4</v>
      </c>
      <c r="G71" s="47">
        <v>7</v>
      </c>
      <c r="H71" s="327">
        <v>0</v>
      </c>
      <c r="I71" s="327">
        <v>0</v>
      </c>
    </row>
    <row r="72" spans="1:9" ht="15" customHeight="1">
      <c r="A72" s="11">
        <v>674</v>
      </c>
      <c r="B72" s="192" t="s">
        <v>134</v>
      </c>
      <c r="C72" s="192"/>
      <c r="D72" s="11"/>
      <c r="E72" s="45">
        <v>2</v>
      </c>
      <c r="F72" s="46">
        <v>4</v>
      </c>
      <c r="G72" s="47">
        <v>8</v>
      </c>
      <c r="H72" s="327">
        <v>0</v>
      </c>
      <c r="I72" s="327">
        <v>0</v>
      </c>
    </row>
    <row r="73" spans="1:9" ht="15" customHeight="1">
      <c r="A73" s="11">
        <v>675</v>
      </c>
      <c r="B73" s="192" t="s">
        <v>135</v>
      </c>
      <c r="C73" s="192"/>
      <c r="D73" s="11"/>
      <c r="E73" s="45">
        <v>2</v>
      </c>
      <c r="F73" s="46">
        <v>4</v>
      </c>
      <c r="G73" s="47">
        <v>9</v>
      </c>
      <c r="H73" s="327">
        <v>2009</v>
      </c>
      <c r="I73" s="327">
        <v>3699</v>
      </c>
    </row>
    <row r="74" spans="1:9" ht="15" customHeight="1">
      <c r="A74" s="11">
        <v>676</v>
      </c>
      <c r="B74" s="192" t="s">
        <v>136</v>
      </c>
      <c r="C74" s="192"/>
      <c r="D74" s="11"/>
      <c r="E74" s="45">
        <v>2</v>
      </c>
      <c r="F74" s="46">
        <v>5</v>
      </c>
      <c r="G74" s="47">
        <v>0</v>
      </c>
      <c r="H74" s="327">
        <v>0</v>
      </c>
      <c r="I74" s="327">
        <v>0</v>
      </c>
    </row>
    <row r="75" spans="1:9" ht="15" customHeight="1">
      <c r="A75" s="11">
        <v>677</v>
      </c>
      <c r="B75" s="192" t="s">
        <v>137</v>
      </c>
      <c r="C75" s="192"/>
      <c r="D75" s="11"/>
      <c r="E75" s="45">
        <v>2</v>
      </c>
      <c r="F75" s="46">
        <v>5</v>
      </c>
      <c r="G75" s="47">
        <v>1</v>
      </c>
      <c r="H75" s="327">
        <v>517403</v>
      </c>
      <c r="I75" s="327">
        <v>274640</v>
      </c>
    </row>
    <row r="76" spans="1:9" ht="15.75" customHeight="1">
      <c r="A76" s="11">
        <v>678</v>
      </c>
      <c r="B76" s="192" t="s">
        <v>138</v>
      </c>
      <c r="C76" s="192"/>
      <c r="D76" s="11"/>
      <c r="E76" s="45">
        <v>2</v>
      </c>
      <c r="F76" s="46">
        <v>5</v>
      </c>
      <c r="G76" s="47">
        <v>2</v>
      </c>
      <c r="H76" s="327">
        <v>0</v>
      </c>
      <c r="I76" s="327">
        <v>0</v>
      </c>
    </row>
    <row r="77" spans="1:9" ht="15" customHeight="1">
      <c r="A77" s="11">
        <v>679</v>
      </c>
      <c r="B77" s="192" t="s">
        <v>139</v>
      </c>
      <c r="C77" s="192"/>
      <c r="D77" s="11"/>
      <c r="E77" s="45">
        <v>2</v>
      </c>
      <c r="F77" s="46">
        <v>5</v>
      </c>
      <c r="G77" s="47">
        <v>3</v>
      </c>
      <c r="H77" s="327">
        <v>507793</v>
      </c>
      <c r="I77" s="327">
        <v>1822461</v>
      </c>
    </row>
    <row r="78" spans="1:9" ht="12.75" customHeight="1">
      <c r="A78" s="201" t="s">
        <v>140</v>
      </c>
      <c r="B78" s="203" t="s">
        <v>141</v>
      </c>
      <c r="C78" s="204"/>
      <c r="D78" s="211"/>
      <c r="E78" s="213">
        <v>2</v>
      </c>
      <c r="F78" s="207">
        <v>5</v>
      </c>
      <c r="G78" s="209">
        <v>4</v>
      </c>
      <c r="H78" s="200">
        <f>SUM(H80:H88)</f>
        <v>6944746</v>
      </c>
      <c r="I78" s="200">
        <f>SUM(I80:I88)</f>
        <v>581976</v>
      </c>
    </row>
    <row r="79" spans="1:9" ht="30" customHeight="1">
      <c r="A79" s="202"/>
      <c r="B79" s="205"/>
      <c r="C79" s="206"/>
      <c r="D79" s="212"/>
      <c r="E79" s="214"/>
      <c r="F79" s="208"/>
      <c r="G79" s="210"/>
      <c r="H79" s="200"/>
      <c r="I79" s="200"/>
    </row>
    <row r="80" spans="1:9" ht="15" customHeight="1">
      <c r="A80" s="11">
        <v>570</v>
      </c>
      <c r="B80" s="192" t="s">
        <v>142</v>
      </c>
      <c r="C80" s="192"/>
      <c r="D80" s="11"/>
      <c r="E80" s="45">
        <v>2</v>
      </c>
      <c r="F80" s="46">
        <v>5</v>
      </c>
      <c r="G80" s="47">
        <v>5</v>
      </c>
      <c r="H80" s="327">
        <v>9383</v>
      </c>
      <c r="I80" s="327">
        <v>15769</v>
      </c>
    </row>
    <row r="81" spans="1:9" ht="15" customHeight="1">
      <c r="A81" s="11">
        <v>571</v>
      </c>
      <c r="B81" s="192" t="s">
        <v>143</v>
      </c>
      <c r="C81" s="192"/>
      <c r="D81" s="11"/>
      <c r="E81" s="45">
        <v>2</v>
      </c>
      <c r="F81" s="46">
        <v>5</v>
      </c>
      <c r="G81" s="47">
        <v>6</v>
      </c>
      <c r="H81" s="327">
        <v>0</v>
      </c>
      <c r="I81" s="327">
        <v>0</v>
      </c>
    </row>
    <row r="82" spans="1:9" ht="15" customHeight="1">
      <c r="A82" s="11">
        <v>572</v>
      </c>
      <c r="B82" s="192" t="s">
        <v>144</v>
      </c>
      <c r="C82" s="192"/>
      <c r="D82" s="11"/>
      <c r="E82" s="45">
        <v>2</v>
      </c>
      <c r="F82" s="46">
        <v>5</v>
      </c>
      <c r="G82" s="47">
        <v>7</v>
      </c>
      <c r="H82" s="327">
        <v>0</v>
      </c>
      <c r="I82" s="327">
        <v>0</v>
      </c>
    </row>
    <row r="83" spans="1:9" ht="15" customHeight="1">
      <c r="A83" s="11">
        <v>574</v>
      </c>
      <c r="B83" s="192" t="s">
        <v>145</v>
      </c>
      <c r="C83" s="192"/>
      <c r="D83" s="11"/>
      <c r="E83" s="45">
        <v>2</v>
      </c>
      <c r="F83" s="46">
        <v>5</v>
      </c>
      <c r="G83" s="47">
        <v>8</v>
      </c>
      <c r="H83" s="327">
        <v>0</v>
      </c>
      <c r="I83" s="327">
        <v>0</v>
      </c>
    </row>
    <row r="84" spans="1:9" ht="15" customHeight="1">
      <c r="A84" s="11">
        <v>575</v>
      </c>
      <c r="B84" s="192" t="s">
        <v>146</v>
      </c>
      <c r="C84" s="192"/>
      <c r="D84" s="11"/>
      <c r="E84" s="45">
        <v>2</v>
      </c>
      <c r="F84" s="46">
        <v>5</v>
      </c>
      <c r="G84" s="47">
        <v>9</v>
      </c>
      <c r="H84" s="327">
        <v>0</v>
      </c>
      <c r="I84" s="327">
        <v>0</v>
      </c>
    </row>
    <row r="85" spans="1:9" ht="15" customHeight="1">
      <c r="A85" s="11">
        <v>576</v>
      </c>
      <c r="B85" s="192" t="s">
        <v>147</v>
      </c>
      <c r="C85" s="192"/>
      <c r="D85" s="11"/>
      <c r="E85" s="45">
        <v>2</v>
      </c>
      <c r="F85" s="46">
        <v>6</v>
      </c>
      <c r="G85" s="47">
        <v>0</v>
      </c>
      <c r="H85" s="327">
        <v>0</v>
      </c>
      <c r="I85" s="327">
        <v>196</v>
      </c>
    </row>
    <row r="86" spans="1:9" ht="15" customHeight="1">
      <c r="A86" s="11">
        <v>577</v>
      </c>
      <c r="B86" s="192" t="s">
        <v>148</v>
      </c>
      <c r="C86" s="192"/>
      <c r="D86" s="11"/>
      <c r="E86" s="45">
        <v>2</v>
      </c>
      <c r="F86" s="46">
        <v>6</v>
      </c>
      <c r="G86" s="47">
        <v>1</v>
      </c>
      <c r="H86" s="327">
        <v>0</v>
      </c>
      <c r="I86" s="327">
        <v>0</v>
      </c>
    </row>
    <row r="87" spans="1:9" ht="15" customHeight="1">
      <c r="A87" s="11">
        <v>578</v>
      </c>
      <c r="B87" s="192" t="s">
        <v>149</v>
      </c>
      <c r="C87" s="192"/>
      <c r="D87" s="11"/>
      <c r="E87" s="45">
        <v>2</v>
      </c>
      <c r="F87" s="46">
        <v>6</v>
      </c>
      <c r="G87" s="47">
        <v>2</v>
      </c>
      <c r="H87" s="327">
        <v>5962573</v>
      </c>
      <c r="I87" s="327">
        <v>0</v>
      </c>
    </row>
    <row r="88" spans="1:9" ht="15" customHeight="1">
      <c r="A88" s="11">
        <v>579</v>
      </c>
      <c r="B88" s="192" t="s">
        <v>150</v>
      </c>
      <c r="C88" s="192"/>
      <c r="D88" s="11"/>
      <c r="E88" s="45">
        <v>2</v>
      </c>
      <c r="F88" s="46">
        <v>6</v>
      </c>
      <c r="G88" s="47">
        <v>3</v>
      </c>
      <c r="H88" s="327">
        <v>972790</v>
      </c>
      <c r="I88" s="327">
        <v>566011</v>
      </c>
    </row>
    <row r="89" spans="1:9" ht="15" customHeight="1">
      <c r="A89" s="11"/>
      <c r="B89" s="190" t="s">
        <v>151</v>
      </c>
      <c r="C89" s="190"/>
      <c r="D89" s="11"/>
      <c r="E89" s="45">
        <v>2</v>
      </c>
      <c r="F89" s="46">
        <v>6</v>
      </c>
      <c r="G89" s="47">
        <v>4</v>
      </c>
      <c r="H89" s="97">
        <v>0</v>
      </c>
      <c r="I89" s="97">
        <f>+I67-I78</f>
        <v>1641706</v>
      </c>
    </row>
    <row r="90" spans="1:9" ht="15" customHeight="1">
      <c r="A90" s="11"/>
      <c r="B90" s="190" t="s">
        <v>152</v>
      </c>
      <c r="C90" s="190"/>
      <c r="D90" s="11"/>
      <c r="E90" s="45">
        <v>2</v>
      </c>
      <c r="F90" s="46">
        <v>6</v>
      </c>
      <c r="G90" s="47">
        <v>5</v>
      </c>
      <c r="H90" s="97">
        <f>+H78-H67</f>
        <v>5910460</v>
      </c>
      <c r="I90" s="97">
        <v>0</v>
      </c>
    </row>
    <row r="91" spans="1:9" ht="48" customHeight="1">
      <c r="A91" s="11"/>
      <c r="B91" s="192" t="s">
        <v>153</v>
      </c>
      <c r="C91" s="192"/>
      <c r="D91" s="11"/>
      <c r="E91" s="45"/>
      <c r="F91" s="46"/>
      <c r="G91" s="48"/>
      <c r="H91" s="44"/>
      <c r="I91" s="44"/>
    </row>
    <row r="92" spans="1:9" ht="15" customHeight="1">
      <c r="A92" s="11" t="s">
        <v>154</v>
      </c>
      <c r="B92" s="190" t="s">
        <v>155</v>
      </c>
      <c r="C92" s="190"/>
      <c r="D92" s="11"/>
      <c r="E92" s="45">
        <v>2</v>
      </c>
      <c r="F92" s="46">
        <v>6</v>
      </c>
      <c r="G92" s="47">
        <v>6</v>
      </c>
      <c r="H92" s="97">
        <f>SUM(H93:H101)</f>
        <v>0</v>
      </c>
      <c r="I92" s="97">
        <f>SUM(I93:I101)</f>
        <v>0</v>
      </c>
    </row>
    <row r="93" spans="1:9" ht="15" customHeight="1">
      <c r="A93" s="11">
        <v>680</v>
      </c>
      <c r="B93" s="192" t="s">
        <v>156</v>
      </c>
      <c r="C93" s="192"/>
      <c r="D93" s="11"/>
      <c r="E93" s="45">
        <v>2</v>
      </c>
      <c r="F93" s="46">
        <v>6</v>
      </c>
      <c r="G93" s="47">
        <v>7</v>
      </c>
      <c r="H93" s="327">
        <v>0</v>
      </c>
      <c r="I93" s="327">
        <v>0</v>
      </c>
    </row>
    <row r="94" spans="1:9" ht="15" customHeight="1">
      <c r="A94" s="11">
        <v>681</v>
      </c>
      <c r="B94" s="192" t="s">
        <v>157</v>
      </c>
      <c r="C94" s="192"/>
      <c r="D94" s="11"/>
      <c r="E94" s="45">
        <v>2</v>
      </c>
      <c r="F94" s="46">
        <v>6</v>
      </c>
      <c r="G94" s="47">
        <v>8</v>
      </c>
      <c r="H94" s="327">
        <v>0</v>
      </c>
      <c r="I94" s="327">
        <v>0</v>
      </c>
    </row>
    <row r="95" spans="1:9" ht="25.5" customHeight="1">
      <c r="A95" s="11">
        <v>682</v>
      </c>
      <c r="B95" s="192" t="s">
        <v>158</v>
      </c>
      <c r="C95" s="192"/>
      <c r="D95" s="11"/>
      <c r="E95" s="45">
        <v>2</v>
      </c>
      <c r="F95" s="46">
        <v>6</v>
      </c>
      <c r="G95" s="47">
        <v>9</v>
      </c>
      <c r="H95" s="327">
        <v>0</v>
      </c>
      <c r="I95" s="327">
        <v>0</v>
      </c>
    </row>
    <row r="96" spans="1:9" ht="25.5" customHeight="1">
      <c r="A96" s="11">
        <v>683</v>
      </c>
      <c r="B96" s="192" t="s">
        <v>159</v>
      </c>
      <c r="C96" s="192"/>
      <c r="D96" s="11"/>
      <c r="E96" s="45">
        <v>2</v>
      </c>
      <c r="F96" s="46">
        <v>7</v>
      </c>
      <c r="G96" s="47">
        <v>0</v>
      </c>
      <c r="H96" s="327">
        <v>0</v>
      </c>
      <c r="I96" s="327">
        <v>0</v>
      </c>
    </row>
    <row r="97" spans="1:9" ht="25.5" customHeight="1">
      <c r="A97" s="11">
        <v>684</v>
      </c>
      <c r="B97" s="192" t="s">
        <v>160</v>
      </c>
      <c r="C97" s="192"/>
      <c r="D97" s="11"/>
      <c r="E97" s="45">
        <v>2</v>
      </c>
      <c r="F97" s="46">
        <v>7</v>
      </c>
      <c r="G97" s="47">
        <v>1</v>
      </c>
      <c r="H97" s="328">
        <v>0</v>
      </c>
      <c r="I97" s="328">
        <v>0</v>
      </c>
    </row>
    <row r="98" spans="1:9" ht="15" customHeight="1">
      <c r="A98" s="11">
        <v>685</v>
      </c>
      <c r="B98" s="192" t="s">
        <v>161</v>
      </c>
      <c r="C98" s="192"/>
      <c r="D98" s="11"/>
      <c r="E98" s="45">
        <v>2</v>
      </c>
      <c r="F98" s="46">
        <v>7</v>
      </c>
      <c r="G98" s="47">
        <v>2</v>
      </c>
      <c r="H98" s="327">
        <v>0</v>
      </c>
      <c r="I98" s="327">
        <v>0</v>
      </c>
    </row>
    <row r="99" spans="1:9" ht="15" customHeight="1">
      <c r="A99" s="11">
        <v>686</v>
      </c>
      <c r="B99" s="192" t="s">
        <v>148</v>
      </c>
      <c r="C99" s="192"/>
      <c r="D99" s="11"/>
      <c r="E99" s="45">
        <v>2</v>
      </c>
      <c r="F99" s="46">
        <v>7</v>
      </c>
      <c r="G99" s="47">
        <v>3</v>
      </c>
      <c r="H99" s="327">
        <v>0</v>
      </c>
      <c r="I99" s="327">
        <v>0</v>
      </c>
    </row>
    <row r="100" spans="1:9" ht="15" customHeight="1">
      <c r="A100" s="11">
        <v>687</v>
      </c>
      <c r="B100" s="192" t="s">
        <v>162</v>
      </c>
      <c r="C100" s="192"/>
      <c r="D100" s="11"/>
      <c r="E100" s="45">
        <v>2</v>
      </c>
      <c r="F100" s="46">
        <v>7</v>
      </c>
      <c r="G100" s="47">
        <v>4</v>
      </c>
      <c r="H100" s="327">
        <v>0</v>
      </c>
      <c r="I100" s="327">
        <v>0</v>
      </c>
    </row>
    <row r="101" spans="1:9" ht="15" customHeight="1">
      <c r="A101" s="11">
        <v>689</v>
      </c>
      <c r="B101" s="192" t="s">
        <v>163</v>
      </c>
      <c r="C101" s="192"/>
      <c r="D101" s="11"/>
      <c r="E101" s="45">
        <v>2</v>
      </c>
      <c r="F101" s="46">
        <v>7</v>
      </c>
      <c r="G101" s="47">
        <v>5</v>
      </c>
      <c r="H101" s="327">
        <v>0</v>
      </c>
      <c r="I101" s="327">
        <v>0</v>
      </c>
    </row>
    <row r="102" spans="1:9" ht="15" customHeight="1">
      <c r="A102" s="11" t="s">
        <v>164</v>
      </c>
      <c r="B102" s="190" t="s">
        <v>165</v>
      </c>
      <c r="C102" s="190"/>
      <c r="D102" s="11"/>
      <c r="E102" s="45">
        <v>2</v>
      </c>
      <c r="F102" s="46">
        <v>7</v>
      </c>
      <c r="G102" s="47">
        <v>6</v>
      </c>
      <c r="H102" s="97">
        <f>SUM(H103:H110)</f>
        <v>0</v>
      </c>
      <c r="I102" s="97">
        <f>SUM(I103:I110)</f>
        <v>0</v>
      </c>
    </row>
    <row r="103" spans="1:9" ht="15" customHeight="1">
      <c r="A103" s="11">
        <v>580</v>
      </c>
      <c r="B103" s="192" t="s">
        <v>166</v>
      </c>
      <c r="C103" s="192"/>
      <c r="D103" s="11"/>
      <c r="E103" s="45">
        <v>2</v>
      </c>
      <c r="F103" s="46">
        <v>7</v>
      </c>
      <c r="G103" s="47">
        <v>7</v>
      </c>
      <c r="H103" s="327">
        <v>0</v>
      </c>
      <c r="I103" s="327">
        <v>0</v>
      </c>
    </row>
    <row r="104" spans="1:9" ht="15" customHeight="1">
      <c r="A104" s="11">
        <v>581</v>
      </c>
      <c r="B104" s="192" t="s">
        <v>167</v>
      </c>
      <c r="C104" s="192"/>
      <c r="D104" s="11"/>
      <c r="E104" s="45">
        <v>2</v>
      </c>
      <c r="F104" s="46">
        <v>7</v>
      </c>
      <c r="G104" s="47">
        <v>8</v>
      </c>
      <c r="H104" s="327">
        <v>0</v>
      </c>
      <c r="I104" s="327">
        <v>0</v>
      </c>
    </row>
    <row r="105" spans="1:9" ht="15" customHeight="1">
      <c r="A105" s="11">
        <v>582</v>
      </c>
      <c r="B105" s="192" t="s">
        <v>168</v>
      </c>
      <c r="C105" s="192"/>
      <c r="D105" s="11"/>
      <c r="E105" s="45">
        <v>2</v>
      </c>
      <c r="F105" s="46">
        <v>7</v>
      </c>
      <c r="G105" s="47">
        <v>9</v>
      </c>
      <c r="H105" s="327">
        <v>0</v>
      </c>
      <c r="I105" s="327">
        <v>0</v>
      </c>
    </row>
    <row r="106" spans="1:9" ht="15.75" customHeight="1">
      <c r="A106" s="11">
        <v>583</v>
      </c>
      <c r="B106" s="192" t="s">
        <v>169</v>
      </c>
      <c r="C106" s="192"/>
      <c r="D106" s="11"/>
      <c r="E106" s="45">
        <v>2</v>
      </c>
      <c r="F106" s="46">
        <v>8</v>
      </c>
      <c r="G106" s="47">
        <v>0</v>
      </c>
      <c r="H106" s="327">
        <v>0</v>
      </c>
      <c r="I106" s="327">
        <v>0</v>
      </c>
    </row>
    <row r="107" spans="1:9" ht="25.5" customHeight="1">
      <c r="A107" s="11">
        <v>584</v>
      </c>
      <c r="B107" s="192" t="s">
        <v>170</v>
      </c>
      <c r="C107" s="192"/>
      <c r="D107" s="11"/>
      <c r="E107" s="45">
        <v>2</v>
      </c>
      <c r="F107" s="46">
        <v>8</v>
      </c>
      <c r="G107" s="47">
        <v>1</v>
      </c>
      <c r="H107" s="328">
        <v>0</v>
      </c>
      <c r="I107" s="328">
        <v>0</v>
      </c>
    </row>
    <row r="108" spans="1:9" ht="15" customHeight="1">
      <c r="A108" s="11">
        <v>585</v>
      </c>
      <c r="B108" s="192" t="s">
        <v>171</v>
      </c>
      <c r="C108" s="192"/>
      <c r="D108" s="11"/>
      <c r="E108" s="45">
        <v>2</v>
      </c>
      <c r="F108" s="46">
        <v>8</v>
      </c>
      <c r="G108" s="47">
        <v>2</v>
      </c>
      <c r="H108" s="327">
        <v>0</v>
      </c>
      <c r="I108" s="327">
        <v>0</v>
      </c>
    </row>
    <row r="109" spans="1:9" ht="15" customHeight="1">
      <c r="A109" s="11">
        <v>586</v>
      </c>
      <c r="B109" s="192" t="s">
        <v>172</v>
      </c>
      <c r="C109" s="192"/>
      <c r="D109" s="11"/>
      <c r="E109" s="45">
        <v>2</v>
      </c>
      <c r="F109" s="46">
        <v>8</v>
      </c>
      <c r="G109" s="47">
        <v>3</v>
      </c>
      <c r="H109" s="327">
        <v>0</v>
      </c>
      <c r="I109" s="327">
        <v>0</v>
      </c>
    </row>
    <row r="110" spans="1:9" ht="15" customHeight="1">
      <c r="A110" s="11">
        <v>589</v>
      </c>
      <c r="B110" s="192" t="s">
        <v>173</v>
      </c>
      <c r="C110" s="192"/>
      <c r="D110" s="11"/>
      <c r="E110" s="45">
        <v>2</v>
      </c>
      <c r="F110" s="46">
        <v>8</v>
      </c>
      <c r="G110" s="47">
        <v>4</v>
      </c>
      <c r="H110" s="327">
        <v>0</v>
      </c>
      <c r="I110" s="327">
        <v>0</v>
      </c>
    </row>
    <row r="111" spans="1:9" ht="15" customHeight="1">
      <c r="A111" s="11" t="s">
        <v>174</v>
      </c>
      <c r="B111" s="190" t="s">
        <v>175</v>
      </c>
      <c r="C111" s="190"/>
      <c r="D111" s="11"/>
      <c r="E111" s="45">
        <v>2</v>
      </c>
      <c r="F111" s="46">
        <v>8</v>
      </c>
      <c r="G111" s="47">
        <v>5</v>
      </c>
      <c r="H111" s="102">
        <f>SUM(H112:H114)</f>
        <v>0</v>
      </c>
      <c r="I111" s="102">
        <f>SUM(I112:I114)</f>
        <v>0</v>
      </c>
    </row>
    <row r="112" spans="1:9" ht="15" customHeight="1">
      <c r="A112" s="11">
        <v>640</v>
      </c>
      <c r="B112" s="192" t="s">
        <v>176</v>
      </c>
      <c r="C112" s="192"/>
      <c r="D112" s="11"/>
      <c r="E112" s="45">
        <v>2</v>
      </c>
      <c r="F112" s="46">
        <v>8</v>
      </c>
      <c r="G112" s="47">
        <v>6</v>
      </c>
      <c r="H112" s="327">
        <v>0</v>
      </c>
      <c r="I112" s="327">
        <v>0</v>
      </c>
    </row>
    <row r="113" spans="1:9" ht="15" customHeight="1">
      <c r="A113" s="11">
        <v>641</v>
      </c>
      <c r="B113" s="192" t="s">
        <v>177</v>
      </c>
      <c r="C113" s="192"/>
      <c r="D113" s="11"/>
      <c r="E113" s="45">
        <v>2</v>
      </c>
      <c r="F113" s="46">
        <v>8</v>
      </c>
      <c r="G113" s="47">
        <v>7</v>
      </c>
      <c r="H113" s="327">
        <v>0</v>
      </c>
      <c r="I113" s="327">
        <v>0</v>
      </c>
    </row>
    <row r="114" spans="1:9" ht="15" customHeight="1">
      <c r="A114" s="11">
        <v>642</v>
      </c>
      <c r="B114" s="192" t="s">
        <v>178</v>
      </c>
      <c r="C114" s="192"/>
      <c r="D114" s="11"/>
      <c r="E114" s="45">
        <v>2</v>
      </c>
      <c r="F114" s="46">
        <v>8</v>
      </c>
      <c r="G114" s="47">
        <v>8</v>
      </c>
      <c r="H114" s="327">
        <v>0</v>
      </c>
      <c r="I114" s="327">
        <v>0</v>
      </c>
    </row>
    <row r="115" spans="1:9" ht="15.75" customHeight="1">
      <c r="A115" s="11" t="s">
        <v>174</v>
      </c>
      <c r="B115" s="190" t="s">
        <v>179</v>
      </c>
      <c r="C115" s="190"/>
      <c r="D115" s="11"/>
      <c r="E115" s="45">
        <v>2</v>
      </c>
      <c r="F115" s="46">
        <v>8</v>
      </c>
      <c r="G115" s="47">
        <v>9</v>
      </c>
      <c r="H115" s="44">
        <f>SUM(H116:H118)</f>
        <v>0</v>
      </c>
      <c r="I115" s="44">
        <f>SUM(I116:I118)</f>
        <v>0</v>
      </c>
    </row>
    <row r="116" spans="1:9" ht="15" customHeight="1">
      <c r="A116" s="11">
        <v>643</v>
      </c>
      <c r="B116" s="192" t="s">
        <v>180</v>
      </c>
      <c r="C116" s="192"/>
      <c r="D116" s="11"/>
      <c r="E116" s="45">
        <v>2</v>
      </c>
      <c r="F116" s="46">
        <v>9</v>
      </c>
      <c r="G116" s="47">
        <v>0</v>
      </c>
      <c r="H116" s="327">
        <v>0</v>
      </c>
      <c r="I116" s="327">
        <v>0</v>
      </c>
    </row>
    <row r="117" spans="1:9" ht="15" customHeight="1">
      <c r="A117" s="11">
        <v>644</v>
      </c>
      <c r="B117" s="192" t="s">
        <v>181</v>
      </c>
      <c r="C117" s="192"/>
      <c r="D117" s="11"/>
      <c r="E117" s="45">
        <v>2</v>
      </c>
      <c r="F117" s="46">
        <v>9</v>
      </c>
      <c r="G117" s="47">
        <v>1</v>
      </c>
      <c r="H117" s="327">
        <v>0</v>
      </c>
      <c r="I117" s="327">
        <v>0</v>
      </c>
    </row>
    <row r="118" spans="1:9" ht="15" customHeight="1">
      <c r="A118" s="11">
        <v>645</v>
      </c>
      <c r="B118" s="192" t="s">
        <v>182</v>
      </c>
      <c r="C118" s="192"/>
      <c r="D118" s="11"/>
      <c r="E118" s="45">
        <v>2</v>
      </c>
      <c r="F118" s="46">
        <v>9</v>
      </c>
      <c r="G118" s="47">
        <v>2</v>
      </c>
      <c r="H118" s="327">
        <v>0</v>
      </c>
      <c r="I118" s="327">
        <v>0</v>
      </c>
    </row>
    <row r="119" spans="1:9" ht="15" customHeight="1">
      <c r="A119" s="11"/>
      <c r="B119" s="190" t="s">
        <v>183</v>
      </c>
      <c r="C119" s="190"/>
      <c r="D119" s="11"/>
      <c r="E119" s="45">
        <v>2</v>
      </c>
      <c r="F119" s="46">
        <v>9</v>
      </c>
      <c r="G119" s="47">
        <v>3</v>
      </c>
      <c r="H119" s="98">
        <v>0</v>
      </c>
      <c r="I119" s="98">
        <v>0</v>
      </c>
    </row>
    <row r="120" spans="1:9" ht="15" customHeight="1">
      <c r="A120" s="11"/>
      <c r="B120" s="190" t="s">
        <v>184</v>
      </c>
      <c r="C120" s="190"/>
      <c r="D120" s="11"/>
      <c r="E120" s="45">
        <v>2</v>
      </c>
      <c r="F120" s="46">
        <v>9</v>
      </c>
      <c r="G120" s="47">
        <v>4</v>
      </c>
      <c r="H120" s="97">
        <f>-H92+H102-H111+H115</f>
        <v>0</v>
      </c>
      <c r="I120" s="97">
        <f>-I92+I102-I111+I115</f>
        <v>0</v>
      </c>
    </row>
    <row r="121" spans="1:9" ht="25.5" customHeight="1">
      <c r="A121" s="11" t="s">
        <v>185</v>
      </c>
      <c r="B121" s="192" t="s">
        <v>186</v>
      </c>
      <c r="C121" s="192"/>
      <c r="D121" s="11"/>
      <c r="E121" s="45">
        <v>2</v>
      </c>
      <c r="F121" s="46">
        <v>9</v>
      </c>
      <c r="G121" s="47">
        <v>5</v>
      </c>
      <c r="H121" s="328">
        <v>83365</v>
      </c>
      <c r="I121" s="328">
        <v>430478</v>
      </c>
    </row>
    <row r="122" spans="1:9" ht="25.5" customHeight="1">
      <c r="A122" s="11" t="s">
        <v>187</v>
      </c>
      <c r="B122" s="192" t="s">
        <v>188</v>
      </c>
      <c r="C122" s="192"/>
      <c r="D122" s="11"/>
      <c r="E122" s="45">
        <v>2</v>
      </c>
      <c r="F122" s="46">
        <v>9</v>
      </c>
      <c r="G122" s="47">
        <v>6</v>
      </c>
      <c r="H122" s="328">
        <v>211113</v>
      </c>
      <c r="I122" s="328">
        <v>388518</v>
      </c>
    </row>
    <row r="123" spans="1:9" ht="15" customHeight="1">
      <c r="A123" s="11"/>
      <c r="B123" s="215" t="s">
        <v>189</v>
      </c>
      <c r="C123" s="215"/>
      <c r="D123" s="11"/>
      <c r="E123" s="45"/>
      <c r="F123" s="46"/>
      <c r="G123" s="48"/>
      <c r="H123" s="44"/>
      <c r="I123" s="44"/>
    </row>
    <row r="124" spans="1:9" ht="15" customHeight="1">
      <c r="A124" s="197"/>
      <c r="B124" s="216" t="s">
        <v>190</v>
      </c>
      <c r="C124" s="217"/>
      <c r="D124" s="220"/>
      <c r="E124" s="197">
        <v>2</v>
      </c>
      <c r="F124" s="198">
        <v>9</v>
      </c>
      <c r="G124" s="199">
        <v>7</v>
      </c>
      <c r="H124" s="200">
        <f>H64-H65+H89-H90+H119-H120+H121-H122</f>
        <v>1047738</v>
      </c>
      <c r="I124" s="200">
        <f>I64-I65+I89-I90+I119-I120+I121-I122</f>
        <v>542271</v>
      </c>
    </row>
    <row r="125" spans="1:9" ht="15" customHeight="1">
      <c r="A125" s="197"/>
      <c r="B125" s="218" t="s">
        <v>191</v>
      </c>
      <c r="C125" s="219"/>
      <c r="D125" s="220"/>
      <c r="E125" s="197"/>
      <c r="F125" s="198"/>
      <c r="G125" s="199"/>
      <c r="H125" s="200"/>
      <c r="I125" s="200"/>
    </row>
    <row r="126" spans="1:9" ht="15" customHeight="1">
      <c r="A126" s="197"/>
      <c r="B126" s="216" t="s">
        <v>192</v>
      </c>
      <c r="C126" s="217"/>
      <c r="D126" s="220"/>
      <c r="E126" s="197">
        <v>2</v>
      </c>
      <c r="F126" s="198">
        <v>9</v>
      </c>
      <c r="G126" s="220">
        <v>8</v>
      </c>
      <c r="H126" s="200"/>
      <c r="I126" s="200"/>
    </row>
    <row r="127" spans="1:9" ht="15" customHeight="1">
      <c r="A127" s="197"/>
      <c r="B127" s="221" t="s">
        <v>193</v>
      </c>
      <c r="C127" s="222"/>
      <c r="D127" s="220"/>
      <c r="E127" s="197"/>
      <c r="F127" s="198"/>
      <c r="G127" s="220"/>
      <c r="H127" s="200"/>
      <c r="I127" s="200"/>
    </row>
    <row r="128" spans="1:9" ht="15" customHeight="1">
      <c r="A128" s="11"/>
      <c r="B128" s="223" t="s">
        <v>194</v>
      </c>
      <c r="C128" s="223"/>
      <c r="D128" s="11"/>
      <c r="E128" s="45"/>
      <c r="F128" s="46"/>
      <c r="G128" s="48"/>
      <c r="H128" s="44"/>
      <c r="I128" s="44"/>
    </row>
    <row r="129" spans="1:9" ht="15" customHeight="1">
      <c r="A129" s="11" t="s">
        <v>195</v>
      </c>
      <c r="B129" s="192" t="s">
        <v>196</v>
      </c>
      <c r="C129" s="192"/>
      <c r="D129" s="11"/>
      <c r="E129" s="45">
        <v>2</v>
      </c>
      <c r="F129" s="46">
        <v>9</v>
      </c>
      <c r="G129" s="47">
        <v>9</v>
      </c>
      <c r="H129" s="327">
        <v>104774</v>
      </c>
      <c r="I129" s="327">
        <v>54227</v>
      </c>
    </row>
    <row r="130" spans="1:9" ht="15" customHeight="1">
      <c r="A130" s="11" t="s">
        <v>197</v>
      </c>
      <c r="B130" s="192" t="s">
        <v>198</v>
      </c>
      <c r="C130" s="192"/>
      <c r="D130" s="11"/>
      <c r="E130" s="45">
        <v>3</v>
      </c>
      <c r="F130" s="46">
        <v>0</v>
      </c>
      <c r="G130" s="47">
        <v>0</v>
      </c>
      <c r="H130" s="98">
        <v>0</v>
      </c>
      <c r="I130" s="98">
        <v>0</v>
      </c>
    </row>
    <row r="131" spans="1:9" ht="15" customHeight="1">
      <c r="A131" s="11" t="s">
        <v>197</v>
      </c>
      <c r="B131" s="192" t="s">
        <v>199</v>
      </c>
      <c r="C131" s="192"/>
      <c r="D131" s="11"/>
      <c r="E131" s="45">
        <v>3</v>
      </c>
      <c r="F131" s="46">
        <v>0</v>
      </c>
      <c r="G131" s="47">
        <v>1</v>
      </c>
      <c r="H131" s="98"/>
      <c r="I131" s="98"/>
    </row>
    <row r="132" spans="1:9" ht="15" customHeight="1">
      <c r="A132" s="11"/>
      <c r="B132" s="192" t="s">
        <v>200</v>
      </c>
      <c r="C132" s="192"/>
      <c r="D132" s="11"/>
      <c r="E132" s="45"/>
      <c r="F132" s="49"/>
      <c r="G132" s="48"/>
      <c r="H132" s="44">
        <v>0</v>
      </c>
      <c r="I132" s="44">
        <v>0</v>
      </c>
    </row>
    <row r="133" spans="1:9" ht="15" customHeight="1">
      <c r="A133" s="11"/>
      <c r="B133" s="190" t="s">
        <v>201</v>
      </c>
      <c r="C133" s="190"/>
      <c r="D133" s="11"/>
      <c r="E133" s="45">
        <v>3</v>
      </c>
      <c r="F133" s="46">
        <v>0</v>
      </c>
      <c r="G133" s="47">
        <v>2</v>
      </c>
      <c r="H133" s="97">
        <f>H124-H126-H129-H130+H131</f>
        <v>942964</v>
      </c>
      <c r="I133" s="97">
        <f>I124-I126-I129-I130+I131</f>
        <v>488044</v>
      </c>
    </row>
    <row r="134" spans="1:9" ht="15" customHeight="1">
      <c r="A134" s="11"/>
      <c r="B134" s="190" t="s">
        <v>202</v>
      </c>
      <c r="C134" s="190"/>
      <c r="D134" s="11"/>
      <c r="E134" s="45">
        <v>3</v>
      </c>
      <c r="F134" s="46">
        <v>0</v>
      </c>
      <c r="G134" s="47">
        <v>3</v>
      </c>
      <c r="H134" s="329">
        <v>0</v>
      </c>
      <c r="I134" s="329">
        <v>0</v>
      </c>
    </row>
    <row r="135" spans="1:9" ht="15" customHeight="1">
      <c r="A135" s="11"/>
      <c r="B135" s="192" t="s">
        <v>203</v>
      </c>
      <c r="C135" s="192"/>
      <c r="D135" s="11"/>
      <c r="E135" s="45"/>
      <c r="F135" s="46"/>
      <c r="G135" s="47"/>
      <c r="H135" s="327"/>
      <c r="I135" s="327"/>
    </row>
    <row r="136" spans="1:9" ht="25.5" customHeight="1">
      <c r="A136" s="11" t="s">
        <v>204</v>
      </c>
      <c r="B136" s="192" t="s">
        <v>205</v>
      </c>
      <c r="C136" s="192"/>
      <c r="D136" s="11"/>
      <c r="E136" s="45">
        <v>3</v>
      </c>
      <c r="F136" s="46">
        <v>0</v>
      </c>
      <c r="G136" s="47">
        <v>4</v>
      </c>
      <c r="H136" s="328">
        <v>0</v>
      </c>
      <c r="I136" s="328">
        <v>0</v>
      </c>
    </row>
    <row r="137" spans="1:9" ht="25.5" customHeight="1">
      <c r="A137" s="11" t="s">
        <v>206</v>
      </c>
      <c r="B137" s="192" t="s">
        <v>207</v>
      </c>
      <c r="C137" s="192"/>
      <c r="D137" s="11"/>
      <c r="E137" s="45">
        <v>3</v>
      </c>
      <c r="F137" s="46">
        <v>0</v>
      </c>
      <c r="G137" s="47">
        <v>5</v>
      </c>
      <c r="H137" s="328">
        <v>0</v>
      </c>
      <c r="I137" s="328">
        <v>0</v>
      </c>
    </row>
    <row r="138" spans="1:9" ht="15" customHeight="1">
      <c r="A138" s="11"/>
      <c r="B138" s="190" t="s">
        <v>208</v>
      </c>
      <c r="C138" s="190"/>
      <c r="D138" s="11"/>
      <c r="E138" s="45">
        <v>3</v>
      </c>
      <c r="F138" s="46">
        <v>0</v>
      </c>
      <c r="G138" s="47">
        <v>6</v>
      </c>
      <c r="H138" s="44">
        <v>0</v>
      </c>
      <c r="I138" s="44">
        <v>0</v>
      </c>
    </row>
    <row r="139" spans="1:9" ht="15" customHeight="1">
      <c r="A139" s="11"/>
      <c r="B139" s="190" t="s">
        <v>209</v>
      </c>
      <c r="C139" s="190"/>
      <c r="D139" s="11"/>
      <c r="E139" s="45">
        <v>3</v>
      </c>
      <c r="F139" s="46">
        <v>0</v>
      </c>
      <c r="G139" s="47">
        <v>7</v>
      </c>
      <c r="H139" s="44">
        <v>0</v>
      </c>
      <c r="I139" s="44">
        <v>0</v>
      </c>
    </row>
    <row r="140" spans="1:9" ht="15" customHeight="1">
      <c r="A140" s="11" t="s">
        <v>210</v>
      </c>
      <c r="B140" s="192" t="s">
        <v>211</v>
      </c>
      <c r="C140" s="192"/>
      <c r="D140" s="11"/>
      <c r="E140" s="45">
        <v>3</v>
      </c>
      <c r="F140" s="46">
        <v>0</v>
      </c>
      <c r="G140" s="47">
        <v>8</v>
      </c>
      <c r="H140" s="328">
        <v>0</v>
      </c>
      <c r="I140" s="328">
        <v>0</v>
      </c>
    </row>
    <row r="141" spans="1:9" ht="15" customHeight="1">
      <c r="A141" s="11"/>
      <c r="B141" s="190" t="s">
        <v>212</v>
      </c>
      <c r="C141" s="190"/>
      <c r="D141" s="11"/>
      <c r="E141" s="45">
        <v>3</v>
      </c>
      <c r="F141" s="46">
        <v>0</v>
      </c>
      <c r="G141" s="47">
        <v>9</v>
      </c>
      <c r="H141" s="44">
        <v>0</v>
      </c>
      <c r="I141" s="44">
        <v>0</v>
      </c>
    </row>
    <row r="142" spans="1:9" ht="14.25" customHeight="1">
      <c r="A142" s="11"/>
      <c r="B142" s="190" t="s">
        <v>213</v>
      </c>
      <c r="C142" s="190"/>
      <c r="D142" s="11"/>
      <c r="E142" s="45">
        <v>3</v>
      </c>
      <c r="F142" s="46">
        <v>1</v>
      </c>
      <c r="G142" s="47">
        <v>0</v>
      </c>
      <c r="H142" s="44">
        <v>0</v>
      </c>
      <c r="I142" s="44">
        <v>0</v>
      </c>
    </row>
    <row r="143" spans="1:9" ht="15.75" customHeight="1">
      <c r="A143" s="11"/>
      <c r="B143" s="192" t="s">
        <v>214</v>
      </c>
      <c r="C143" s="192"/>
      <c r="D143" s="11"/>
      <c r="E143" s="45"/>
      <c r="F143" s="46"/>
      <c r="G143" s="47"/>
      <c r="H143" s="44"/>
      <c r="I143" s="44"/>
    </row>
    <row r="144" spans="1:9" ht="15" customHeight="1">
      <c r="A144" s="11"/>
      <c r="B144" s="190" t="s">
        <v>215</v>
      </c>
      <c r="C144" s="190"/>
      <c r="D144" s="11"/>
      <c r="E144" s="45">
        <v>3</v>
      </c>
      <c r="F144" s="46">
        <v>1</v>
      </c>
      <c r="G144" s="47">
        <v>1</v>
      </c>
      <c r="H144" s="97">
        <f>H133-H134+H141-H142</f>
        <v>942964</v>
      </c>
      <c r="I144" s="97">
        <f>I133-I134+I141-I142</f>
        <v>488044</v>
      </c>
    </row>
    <row r="145" spans="1:9" ht="15" customHeight="1">
      <c r="A145" s="11"/>
      <c r="B145" s="190" t="s">
        <v>216</v>
      </c>
      <c r="C145" s="190"/>
      <c r="D145" s="11"/>
      <c r="E145" s="45">
        <v>3</v>
      </c>
      <c r="F145" s="46">
        <v>1</v>
      </c>
      <c r="G145" s="47">
        <v>2</v>
      </c>
      <c r="H145" s="97">
        <v>0</v>
      </c>
      <c r="I145" s="97">
        <v>0</v>
      </c>
    </row>
    <row r="146" spans="1:9" ht="15" customHeight="1">
      <c r="A146" s="11">
        <v>723</v>
      </c>
      <c r="B146" s="192" t="s">
        <v>217</v>
      </c>
      <c r="C146" s="192"/>
      <c r="D146" s="11"/>
      <c r="E146" s="45">
        <v>3</v>
      </c>
      <c r="F146" s="46">
        <v>1</v>
      </c>
      <c r="G146" s="47">
        <v>3</v>
      </c>
      <c r="H146" s="44">
        <v>0</v>
      </c>
      <c r="I146" s="44">
        <v>0</v>
      </c>
    </row>
    <row r="147" spans="1:9" ht="15" customHeight="1">
      <c r="A147" s="11"/>
      <c r="B147" s="59"/>
      <c r="C147" s="59"/>
      <c r="D147" s="11"/>
      <c r="E147" s="45"/>
      <c r="F147" s="46"/>
      <c r="G147" s="47"/>
      <c r="H147" s="65"/>
      <c r="I147" s="65"/>
    </row>
    <row r="148" spans="1:9" ht="15" customHeight="1">
      <c r="A148" s="11"/>
      <c r="B148" s="190" t="s">
        <v>218</v>
      </c>
      <c r="C148" s="190"/>
      <c r="D148" s="11"/>
      <c r="E148" s="45"/>
      <c r="F148" s="46"/>
      <c r="G148" s="47"/>
      <c r="H148" s="44"/>
      <c r="I148" s="44"/>
    </row>
    <row r="149" spans="1:9" ht="15" customHeight="1">
      <c r="A149" s="11"/>
      <c r="B149" s="192" t="s">
        <v>219</v>
      </c>
      <c r="C149" s="192"/>
      <c r="D149" s="11"/>
      <c r="E149" s="45">
        <v>3</v>
      </c>
      <c r="F149" s="46">
        <v>1</v>
      </c>
      <c r="G149" s="47">
        <v>4</v>
      </c>
      <c r="H149" s="44">
        <f>SUM(H150:H155)</f>
        <v>0</v>
      </c>
      <c r="I149" s="44">
        <f>SUM(I150:I155)</f>
        <v>0</v>
      </c>
    </row>
    <row r="150" spans="1:9" ht="15" customHeight="1">
      <c r="A150" s="11"/>
      <c r="B150" s="192" t="s">
        <v>220</v>
      </c>
      <c r="C150" s="192"/>
      <c r="D150" s="11"/>
      <c r="E150" s="45">
        <v>3</v>
      </c>
      <c r="F150" s="46">
        <v>1</v>
      </c>
      <c r="G150" s="47">
        <v>5</v>
      </c>
      <c r="H150" s="44">
        <v>0</v>
      </c>
      <c r="I150" s="44">
        <v>0</v>
      </c>
    </row>
    <row r="151" spans="1:9" ht="15" customHeight="1">
      <c r="A151" s="11"/>
      <c r="B151" s="192" t="s">
        <v>221</v>
      </c>
      <c r="C151" s="192"/>
      <c r="D151" s="11"/>
      <c r="E151" s="45">
        <v>3</v>
      </c>
      <c r="F151" s="46">
        <v>1</v>
      </c>
      <c r="G151" s="47">
        <v>6</v>
      </c>
      <c r="H151" s="44">
        <v>0</v>
      </c>
      <c r="I151" s="44">
        <v>0</v>
      </c>
    </row>
    <row r="152" spans="1:9" ht="25.5" customHeight="1">
      <c r="A152" s="11"/>
      <c r="B152" s="192" t="s">
        <v>222</v>
      </c>
      <c r="C152" s="192"/>
      <c r="D152" s="11"/>
      <c r="E152" s="45">
        <v>3</v>
      </c>
      <c r="F152" s="46">
        <v>1</v>
      </c>
      <c r="G152" s="47">
        <v>7</v>
      </c>
      <c r="H152" s="44">
        <v>0</v>
      </c>
      <c r="I152" s="44">
        <v>0</v>
      </c>
    </row>
    <row r="153" spans="1:9" ht="15" customHeight="1">
      <c r="A153" s="11"/>
      <c r="B153" s="192" t="s">
        <v>223</v>
      </c>
      <c r="C153" s="192"/>
      <c r="D153" s="11"/>
      <c r="E153" s="45">
        <v>3</v>
      </c>
      <c r="F153" s="46">
        <v>1</v>
      </c>
      <c r="G153" s="47">
        <v>8</v>
      </c>
      <c r="H153" s="44">
        <v>0</v>
      </c>
      <c r="I153" s="44">
        <v>0</v>
      </c>
    </row>
    <row r="154" spans="1:9" ht="15" customHeight="1">
      <c r="A154" s="11"/>
      <c r="B154" s="192" t="s">
        <v>224</v>
      </c>
      <c r="C154" s="192"/>
      <c r="D154" s="11"/>
      <c r="E154" s="45">
        <v>3</v>
      </c>
      <c r="F154" s="46">
        <v>1</v>
      </c>
      <c r="G154" s="47">
        <v>9</v>
      </c>
      <c r="H154" s="44">
        <v>0</v>
      </c>
      <c r="I154" s="44">
        <v>0</v>
      </c>
    </row>
    <row r="155" spans="1:9" ht="15" customHeight="1">
      <c r="A155" s="11"/>
      <c r="B155" s="192" t="s">
        <v>225</v>
      </c>
      <c r="C155" s="192"/>
      <c r="D155" s="11"/>
      <c r="E155" s="45">
        <v>3</v>
      </c>
      <c r="F155" s="46">
        <v>2</v>
      </c>
      <c r="G155" s="47">
        <v>0</v>
      </c>
      <c r="H155" s="44">
        <v>0</v>
      </c>
      <c r="I155" s="44">
        <v>0</v>
      </c>
    </row>
    <row r="156" spans="1:9" ht="15" customHeight="1">
      <c r="A156" s="11"/>
      <c r="B156" s="192" t="s">
        <v>226</v>
      </c>
      <c r="C156" s="192"/>
      <c r="D156" s="11"/>
      <c r="E156" s="45">
        <v>3</v>
      </c>
      <c r="F156" s="46">
        <v>2</v>
      </c>
      <c r="G156" s="47">
        <v>1</v>
      </c>
      <c r="H156" s="44">
        <f>SUM(H157:H161)</f>
        <v>0</v>
      </c>
      <c r="I156" s="44">
        <f>SUM(I157:I161)</f>
        <v>0</v>
      </c>
    </row>
    <row r="157" spans="1:9" ht="15" customHeight="1">
      <c r="A157" s="11"/>
      <c r="B157" s="192" t="s">
        <v>227</v>
      </c>
      <c r="C157" s="192"/>
      <c r="D157" s="11"/>
      <c r="E157" s="45">
        <v>3</v>
      </c>
      <c r="F157" s="46">
        <v>2</v>
      </c>
      <c r="G157" s="47">
        <v>2</v>
      </c>
      <c r="H157" s="44">
        <v>0</v>
      </c>
      <c r="I157" s="44">
        <v>0</v>
      </c>
    </row>
    <row r="158" spans="1:9" ht="25.5" customHeight="1">
      <c r="A158" s="11"/>
      <c r="B158" s="192" t="s">
        <v>228</v>
      </c>
      <c r="C158" s="192"/>
      <c r="D158" s="11"/>
      <c r="E158" s="45">
        <v>3</v>
      </c>
      <c r="F158" s="46">
        <v>2</v>
      </c>
      <c r="G158" s="47">
        <v>3</v>
      </c>
      <c r="H158" s="44">
        <v>0</v>
      </c>
      <c r="I158" s="44">
        <v>0</v>
      </c>
    </row>
    <row r="159" spans="1:9" ht="15" customHeight="1">
      <c r="A159" s="11"/>
      <c r="B159" s="192" t="s">
        <v>229</v>
      </c>
      <c r="C159" s="192"/>
      <c r="D159" s="11"/>
      <c r="E159" s="45">
        <v>3</v>
      </c>
      <c r="F159" s="46">
        <v>2</v>
      </c>
      <c r="G159" s="47">
        <v>4</v>
      </c>
      <c r="H159" s="44">
        <v>0</v>
      </c>
      <c r="I159" s="44">
        <v>0</v>
      </c>
    </row>
    <row r="160" spans="1:9" ht="15" customHeight="1">
      <c r="A160" s="11"/>
      <c r="B160" s="192" t="s">
        <v>230</v>
      </c>
      <c r="C160" s="192"/>
      <c r="D160" s="11"/>
      <c r="E160" s="45">
        <v>3</v>
      </c>
      <c r="F160" s="46">
        <v>2</v>
      </c>
      <c r="G160" s="47">
        <v>5</v>
      </c>
      <c r="H160" s="44">
        <v>0</v>
      </c>
      <c r="I160" s="44">
        <v>0</v>
      </c>
    </row>
    <row r="161" spans="1:9" ht="15" customHeight="1">
      <c r="A161" s="11"/>
      <c r="B161" s="192" t="s">
        <v>231</v>
      </c>
      <c r="C161" s="192"/>
      <c r="D161" s="11"/>
      <c r="E161" s="45">
        <v>3</v>
      </c>
      <c r="F161" s="46">
        <v>2</v>
      </c>
      <c r="G161" s="47">
        <v>6</v>
      </c>
      <c r="H161" s="44">
        <v>0</v>
      </c>
      <c r="I161" s="44">
        <v>0</v>
      </c>
    </row>
    <row r="162" spans="1:9" ht="15" customHeight="1">
      <c r="A162" s="11"/>
      <c r="B162" s="190" t="s">
        <v>232</v>
      </c>
      <c r="C162" s="190"/>
      <c r="D162" s="11"/>
      <c r="E162" s="45">
        <v>3</v>
      </c>
      <c r="F162" s="46">
        <v>2</v>
      </c>
      <c r="G162" s="47">
        <v>7</v>
      </c>
      <c r="H162" s="44">
        <f>+H149-H156</f>
        <v>0</v>
      </c>
      <c r="I162" s="44">
        <f>+I149-I156</f>
        <v>0</v>
      </c>
    </row>
    <row r="163" spans="1:9" ht="15" customHeight="1">
      <c r="A163" s="11"/>
      <c r="B163" s="190" t="s">
        <v>233</v>
      </c>
      <c r="C163" s="190"/>
      <c r="D163" s="11"/>
      <c r="E163" s="45">
        <v>3</v>
      </c>
      <c r="F163" s="46">
        <v>2</v>
      </c>
      <c r="G163" s="47">
        <v>8</v>
      </c>
      <c r="H163" s="44">
        <v>0</v>
      </c>
      <c r="I163" s="44">
        <v>0</v>
      </c>
    </row>
    <row r="164" spans="1:9" ht="15" customHeight="1">
      <c r="A164" s="11" t="s">
        <v>234</v>
      </c>
      <c r="B164" s="192" t="s">
        <v>235</v>
      </c>
      <c r="C164" s="192"/>
      <c r="D164" s="11"/>
      <c r="E164" s="45">
        <v>3</v>
      </c>
      <c r="F164" s="46">
        <v>2</v>
      </c>
      <c r="G164" s="47">
        <v>9</v>
      </c>
      <c r="H164" s="44">
        <v>0</v>
      </c>
      <c r="I164" s="44">
        <v>0</v>
      </c>
    </row>
    <row r="165" spans="1:9" ht="15" customHeight="1">
      <c r="A165" s="11"/>
      <c r="B165" s="190" t="s">
        <v>236</v>
      </c>
      <c r="C165" s="190"/>
      <c r="D165" s="11"/>
      <c r="E165" s="45">
        <v>3</v>
      </c>
      <c r="F165" s="46">
        <v>3</v>
      </c>
      <c r="G165" s="47">
        <v>0</v>
      </c>
      <c r="H165" s="44">
        <v>0</v>
      </c>
      <c r="I165" s="44">
        <v>0</v>
      </c>
    </row>
    <row r="166" spans="1:9" ht="15" customHeight="1">
      <c r="A166" s="11"/>
      <c r="B166" s="190" t="s">
        <v>237</v>
      </c>
      <c r="C166" s="190"/>
      <c r="D166" s="11"/>
      <c r="E166" s="45">
        <v>3</v>
      </c>
      <c r="F166" s="46">
        <v>3</v>
      </c>
      <c r="G166" s="47">
        <v>1</v>
      </c>
      <c r="H166" s="44">
        <v>0</v>
      </c>
      <c r="I166" s="44">
        <v>0</v>
      </c>
    </row>
    <row r="167" spans="1:9" ht="15" customHeight="1">
      <c r="A167" s="11"/>
      <c r="B167" s="57"/>
      <c r="C167" s="57"/>
      <c r="D167" s="11"/>
      <c r="E167" s="45"/>
      <c r="F167" s="46"/>
      <c r="G167" s="47"/>
      <c r="H167" s="65"/>
      <c r="I167" s="65"/>
    </row>
    <row r="168" spans="1:9" ht="15" customHeight="1">
      <c r="A168" s="11"/>
      <c r="B168" s="190" t="s">
        <v>238</v>
      </c>
      <c r="C168" s="190"/>
      <c r="D168" s="11"/>
      <c r="E168" s="45">
        <v>3</v>
      </c>
      <c r="F168" s="46">
        <v>3</v>
      </c>
      <c r="G168" s="47">
        <v>2</v>
      </c>
      <c r="H168" s="97">
        <f>H144-H145+H165-H166</f>
        <v>942964</v>
      </c>
      <c r="I168" s="97">
        <f>I144-I145+I165-I166</f>
        <v>488044</v>
      </c>
    </row>
    <row r="169" spans="1:9" ht="15" customHeight="1">
      <c r="A169" s="11"/>
      <c r="B169" s="190" t="s">
        <v>239</v>
      </c>
      <c r="C169" s="190"/>
      <c r="D169" s="11"/>
      <c r="E169" s="45">
        <v>3</v>
      </c>
      <c r="F169" s="46">
        <v>3</v>
      </c>
      <c r="G169" s="47">
        <v>3</v>
      </c>
      <c r="H169" s="97"/>
      <c r="I169" s="97"/>
    </row>
    <row r="170" spans="1:9" ht="15" customHeight="1">
      <c r="A170" s="11"/>
      <c r="B170" s="57"/>
      <c r="C170" s="57"/>
      <c r="D170" s="11"/>
      <c r="E170" s="45"/>
      <c r="F170" s="46"/>
      <c r="G170" s="47"/>
      <c r="H170" s="65"/>
      <c r="I170" s="65"/>
    </row>
    <row r="171" spans="1:9" ht="15" customHeight="1">
      <c r="A171" s="11"/>
      <c r="B171" s="192" t="s">
        <v>240</v>
      </c>
      <c r="C171" s="192"/>
      <c r="D171" s="11"/>
      <c r="E171" s="45">
        <v>3</v>
      </c>
      <c r="F171" s="46">
        <v>3</v>
      </c>
      <c r="G171" s="47">
        <v>4</v>
      </c>
      <c r="H171" s="98">
        <f>H144</f>
        <v>942964</v>
      </c>
      <c r="I171" s="98">
        <f>I144</f>
        <v>488044</v>
      </c>
    </row>
    <row r="172" spans="1:9" ht="15" customHeight="1">
      <c r="A172" s="11"/>
      <c r="B172" s="192" t="s">
        <v>241</v>
      </c>
      <c r="C172" s="192"/>
      <c r="D172" s="11"/>
      <c r="E172" s="45">
        <v>3</v>
      </c>
      <c r="F172" s="46">
        <v>3</v>
      </c>
      <c r="G172" s="47">
        <v>5</v>
      </c>
      <c r="H172" s="98">
        <f>H171</f>
        <v>942964</v>
      </c>
      <c r="I172" s="98">
        <f>I171</f>
        <v>488044</v>
      </c>
    </row>
    <row r="173" spans="1:9" ht="15" customHeight="1">
      <c r="A173" s="11"/>
      <c r="B173" s="192" t="s">
        <v>242</v>
      </c>
      <c r="C173" s="192"/>
      <c r="D173" s="11"/>
      <c r="E173" s="45">
        <v>3</v>
      </c>
      <c r="F173" s="46">
        <v>3</v>
      </c>
      <c r="G173" s="47">
        <v>6</v>
      </c>
      <c r="H173" s="44"/>
      <c r="I173" s="44"/>
    </row>
    <row r="174" spans="1:9" ht="15" customHeight="1">
      <c r="A174" s="11"/>
      <c r="B174" s="192" t="s">
        <v>243</v>
      </c>
      <c r="C174" s="192"/>
      <c r="D174" s="11"/>
      <c r="E174" s="45">
        <v>3</v>
      </c>
      <c r="F174" s="46">
        <v>3</v>
      </c>
      <c r="G174" s="47">
        <v>7</v>
      </c>
      <c r="H174" s="98">
        <f>H168</f>
        <v>942964</v>
      </c>
      <c r="I174" s="98">
        <f>I168</f>
        <v>488044</v>
      </c>
    </row>
    <row r="175" spans="1:9" ht="15" customHeight="1">
      <c r="A175" s="11"/>
      <c r="B175" s="192" t="s">
        <v>241</v>
      </c>
      <c r="C175" s="192"/>
      <c r="D175" s="11"/>
      <c r="E175" s="45">
        <v>3</v>
      </c>
      <c r="F175" s="46">
        <v>3</v>
      </c>
      <c r="G175" s="47">
        <v>8</v>
      </c>
      <c r="H175" s="98">
        <f>H171</f>
        <v>942964</v>
      </c>
      <c r="I175" s="98">
        <f>I171</f>
        <v>488044</v>
      </c>
    </row>
    <row r="176" spans="1:9" ht="15" customHeight="1">
      <c r="A176" s="11"/>
      <c r="B176" s="192" t="s">
        <v>242</v>
      </c>
      <c r="C176" s="192"/>
      <c r="D176" s="11"/>
      <c r="E176" s="45">
        <v>3</v>
      </c>
      <c r="F176" s="46">
        <v>3</v>
      </c>
      <c r="G176" s="47">
        <v>9</v>
      </c>
      <c r="H176" s="44"/>
      <c r="I176" s="44"/>
    </row>
    <row r="177" spans="1:9" ht="15" customHeight="1">
      <c r="A177" s="11"/>
      <c r="B177" s="192" t="s">
        <v>244</v>
      </c>
      <c r="C177" s="192"/>
      <c r="D177" s="11"/>
      <c r="E177" s="45">
        <v>3</v>
      </c>
      <c r="F177" s="46">
        <v>4</v>
      </c>
      <c r="G177" s="47">
        <v>0</v>
      </c>
      <c r="H177" s="44"/>
      <c r="I177" s="44"/>
    </row>
    <row r="178" spans="1:9" ht="15" customHeight="1">
      <c r="A178" s="11"/>
      <c r="B178" s="192" t="s">
        <v>245</v>
      </c>
      <c r="C178" s="192"/>
      <c r="D178" s="11"/>
      <c r="E178" s="45">
        <v>3</v>
      </c>
      <c r="F178" s="46">
        <v>4</v>
      </c>
      <c r="G178" s="47">
        <v>1</v>
      </c>
      <c r="H178" s="44"/>
      <c r="I178" s="44"/>
    </row>
    <row r="179" spans="1:9" ht="15" customHeight="1">
      <c r="A179" s="11"/>
      <c r="B179" s="192" t="s">
        <v>246</v>
      </c>
      <c r="C179" s="192"/>
      <c r="D179" s="11"/>
      <c r="E179" s="45">
        <v>3</v>
      </c>
      <c r="F179" s="46">
        <v>4</v>
      </c>
      <c r="G179" s="47">
        <v>2</v>
      </c>
      <c r="H179" s="44"/>
      <c r="I179" s="44"/>
    </row>
    <row r="180" spans="1:9" ht="15" customHeight="1">
      <c r="A180" s="11"/>
      <c r="B180" s="59"/>
      <c r="C180" s="59"/>
      <c r="D180" s="11"/>
      <c r="E180" s="45"/>
      <c r="F180" s="46"/>
      <c r="G180" s="47"/>
      <c r="H180" s="65"/>
      <c r="I180" s="65"/>
    </row>
    <row r="181" spans="1:9" ht="15" customHeight="1">
      <c r="A181" s="11"/>
      <c r="B181" s="192" t="s">
        <v>247</v>
      </c>
      <c r="C181" s="192"/>
      <c r="D181" s="11"/>
      <c r="E181" s="45"/>
      <c r="F181" s="46"/>
      <c r="G181" s="47"/>
      <c r="H181" s="44"/>
      <c r="I181" s="44"/>
    </row>
    <row r="182" spans="1:9" ht="15" customHeight="1">
      <c r="A182" s="11"/>
      <c r="B182" s="227" t="s">
        <v>248</v>
      </c>
      <c r="C182" s="227"/>
      <c r="D182" s="11"/>
      <c r="E182" s="45">
        <v>3</v>
      </c>
      <c r="F182" s="46">
        <v>4</v>
      </c>
      <c r="G182" s="47">
        <v>3</v>
      </c>
      <c r="H182" s="44">
        <v>708</v>
      </c>
      <c r="I182" s="330">
        <v>677</v>
      </c>
    </row>
    <row r="183" spans="1:9" ht="15" customHeight="1">
      <c r="A183" s="11"/>
      <c r="B183" s="192" t="s">
        <v>249</v>
      </c>
      <c r="C183" s="192"/>
      <c r="D183" s="11"/>
      <c r="E183" s="45">
        <v>3</v>
      </c>
      <c r="F183" s="46">
        <v>4</v>
      </c>
      <c r="G183" s="47">
        <v>4</v>
      </c>
      <c r="H183" s="44">
        <v>708</v>
      </c>
      <c r="I183" s="330">
        <v>677</v>
      </c>
    </row>
    <row r="184" spans="8:9" ht="12.75">
      <c r="H184" s="5"/>
      <c r="I184" s="91"/>
    </row>
    <row r="185" spans="8:9" ht="12.75">
      <c r="H185" s="90"/>
      <c r="I185" s="91"/>
    </row>
    <row r="186" spans="1:9" ht="12.75">
      <c r="A186" s="224" t="s">
        <v>57</v>
      </c>
      <c r="B186" s="224"/>
      <c r="D186" s="35"/>
      <c r="E186" s="35"/>
      <c r="F186" s="35"/>
      <c r="G186" s="35"/>
      <c r="I186" s="50" t="s">
        <v>605</v>
      </c>
    </row>
    <row r="187" spans="1:9" ht="12.75">
      <c r="A187" s="225">
        <v>43343</v>
      </c>
      <c r="B187" s="226"/>
      <c r="D187" s="89"/>
      <c r="E187" s="89"/>
      <c r="F187" s="89"/>
      <c r="G187" s="89"/>
      <c r="H187" s="50" t="s">
        <v>250</v>
      </c>
      <c r="I187" s="77" t="s">
        <v>602</v>
      </c>
    </row>
    <row r="188" spans="4:9" ht="12.75">
      <c r="D188" s="89"/>
      <c r="E188" s="89"/>
      <c r="F188" s="89"/>
      <c r="G188" s="89"/>
      <c r="H188" s="5"/>
      <c r="I188" s="5"/>
    </row>
    <row r="189" spans="4:6" ht="12.75">
      <c r="D189" s="35"/>
      <c r="E189" s="35"/>
      <c r="F189" s="35"/>
    </row>
  </sheetData>
  <sheetProtection/>
  <mergeCells count="207">
    <mergeCell ref="I126:I127"/>
    <mergeCell ref="A186:B186"/>
    <mergeCell ref="A187:B187"/>
    <mergeCell ref="B176:C176"/>
    <mergeCell ref="B177:C177"/>
    <mergeCell ref="B178:C178"/>
    <mergeCell ref="B179:C179"/>
    <mergeCell ref="B181:C181"/>
    <mergeCell ref="B182:C182"/>
    <mergeCell ref="B171:C171"/>
    <mergeCell ref="B172:C172"/>
    <mergeCell ref="B175:C175"/>
    <mergeCell ref="B183:C183"/>
    <mergeCell ref="B173:C173"/>
    <mergeCell ref="B174:C174"/>
    <mergeCell ref="B163:C163"/>
    <mergeCell ref="B164:C164"/>
    <mergeCell ref="B168:C168"/>
    <mergeCell ref="B169:C169"/>
    <mergeCell ref="B165:C165"/>
    <mergeCell ref="B166:C166"/>
    <mergeCell ref="B157:C157"/>
    <mergeCell ref="B158:C158"/>
    <mergeCell ref="B161:C161"/>
    <mergeCell ref="B162:C162"/>
    <mergeCell ref="B159:C159"/>
    <mergeCell ref="B160:C160"/>
    <mergeCell ref="B151:C151"/>
    <mergeCell ref="B152:C152"/>
    <mergeCell ref="B155:C155"/>
    <mergeCell ref="B156:C156"/>
    <mergeCell ref="B153:C153"/>
    <mergeCell ref="B154:C154"/>
    <mergeCell ref="B142:C142"/>
    <mergeCell ref="B143:C143"/>
    <mergeCell ref="B144:C144"/>
    <mergeCell ref="B145:C145"/>
    <mergeCell ref="B149:C149"/>
    <mergeCell ref="B150:C150"/>
    <mergeCell ref="B146:C146"/>
    <mergeCell ref="B148:C148"/>
    <mergeCell ref="B134:C134"/>
    <mergeCell ref="B135:C135"/>
    <mergeCell ref="B136:C136"/>
    <mergeCell ref="B137:C137"/>
    <mergeCell ref="B138:C138"/>
    <mergeCell ref="B139:C139"/>
    <mergeCell ref="B140:C140"/>
    <mergeCell ref="B141:C141"/>
    <mergeCell ref="B128:C128"/>
    <mergeCell ref="B129:C129"/>
    <mergeCell ref="B130:C130"/>
    <mergeCell ref="B131:C131"/>
    <mergeCell ref="B132:C132"/>
    <mergeCell ref="B133:C133"/>
    <mergeCell ref="A126:A127"/>
    <mergeCell ref="B126:C126"/>
    <mergeCell ref="D126:D127"/>
    <mergeCell ref="E126:E127"/>
    <mergeCell ref="F126:F127"/>
    <mergeCell ref="G126:G127"/>
    <mergeCell ref="B127:C127"/>
    <mergeCell ref="D124:D125"/>
    <mergeCell ref="E124:E125"/>
    <mergeCell ref="F124:F125"/>
    <mergeCell ref="G124:G125"/>
    <mergeCell ref="H124:H125"/>
    <mergeCell ref="I124:I125"/>
    <mergeCell ref="B120:C120"/>
    <mergeCell ref="B121:C121"/>
    <mergeCell ref="B122:C122"/>
    <mergeCell ref="B123:C123"/>
    <mergeCell ref="A124:A125"/>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H78:H79"/>
    <mergeCell ref="I78:I79"/>
    <mergeCell ref="B80:C80"/>
    <mergeCell ref="B81:C81"/>
    <mergeCell ref="B82:C82"/>
    <mergeCell ref="B83:C83"/>
    <mergeCell ref="B76:C76"/>
    <mergeCell ref="B77:C77"/>
    <mergeCell ref="A78:A79"/>
    <mergeCell ref="B78:C79"/>
    <mergeCell ref="F78:F79"/>
    <mergeCell ref="G78:G79"/>
    <mergeCell ref="D78:D79"/>
    <mergeCell ref="E78:E79"/>
    <mergeCell ref="B70:C70"/>
    <mergeCell ref="B71:C71"/>
    <mergeCell ref="B72:C72"/>
    <mergeCell ref="B73:C73"/>
    <mergeCell ref="B74:C74"/>
    <mergeCell ref="B75:C75"/>
    <mergeCell ref="E67:E68"/>
    <mergeCell ref="F67:F68"/>
    <mergeCell ref="G67:G68"/>
    <mergeCell ref="H67:H68"/>
    <mergeCell ref="I67:I68"/>
    <mergeCell ref="B69:C69"/>
    <mergeCell ref="B64:C64"/>
    <mergeCell ref="B65:C65"/>
    <mergeCell ref="B66:C66"/>
    <mergeCell ref="A67:A68"/>
    <mergeCell ref="B67:C68"/>
    <mergeCell ref="D67:D68"/>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9:C19"/>
    <mergeCell ref="E19:G19"/>
    <mergeCell ref="B20:C20"/>
    <mergeCell ref="E20:G20"/>
    <mergeCell ref="B21:C21"/>
    <mergeCell ref="E21:G21"/>
    <mergeCell ref="B3:I3"/>
    <mergeCell ref="B4:I4"/>
    <mergeCell ref="B5:I5"/>
    <mergeCell ref="B6:I6"/>
    <mergeCell ref="B7:I7"/>
    <mergeCell ref="A11:I11"/>
    <mergeCell ref="H126:H127"/>
    <mergeCell ref="A12:I12"/>
    <mergeCell ref="C13:G13"/>
    <mergeCell ref="A15:A18"/>
    <mergeCell ref="B15:C18"/>
    <mergeCell ref="E15:G15"/>
    <mergeCell ref="H15:I16"/>
    <mergeCell ref="E16:G16"/>
    <mergeCell ref="E17:G17"/>
    <mergeCell ref="E18:G18"/>
  </mergeCells>
  <printOptions horizontalCentered="1"/>
  <pageMargins left="0.4330708661417323" right="0.4330708661417323" top="0.35433070866141736" bottom="0.35433070866141736" header="0.11811023622047245" footer="0.11811023622047245"/>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J161"/>
  <sheetViews>
    <sheetView zoomScale="85" zoomScaleNormal="85" zoomScalePageLayoutView="0" workbookViewId="0" topLeftCell="A1">
      <selection activeCell="A11" sqref="A11"/>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4"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2"/>
      <c r="J2" s="2" t="s">
        <v>487</v>
      </c>
    </row>
    <row r="3" spans="1:10" ht="13.5">
      <c r="A3" s="33" t="s">
        <v>61</v>
      </c>
      <c r="B3" s="181" t="s">
        <v>62</v>
      </c>
      <c r="C3" s="182"/>
      <c r="D3" s="182"/>
      <c r="E3" s="182"/>
      <c r="F3" s="182"/>
      <c r="G3" s="182"/>
      <c r="H3" s="182"/>
      <c r="I3" s="183"/>
      <c r="J3" s="2"/>
    </row>
    <row r="4" spans="1:10" ht="12.75" customHeight="1">
      <c r="A4" s="33" t="s">
        <v>63</v>
      </c>
      <c r="B4" s="181" t="s">
        <v>25</v>
      </c>
      <c r="C4" s="182"/>
      <c r="D4" s="182"/>
      <c r="E4" s="182"/>
      <c r="F4" s="182"/>
      <c r="G4" s="182"/>
      <c r="H4" s="182"/>
      <c r="I4" s="183"/>
      <c r="J4" s="2"/>
    </row>
    <row r="5" spans="1:10" ht="13.5">
      <c r="A5" s="33" t="s">
        <v>6</v>
      </c>
      <c r="B5" s="184" t="s">
        <v>486</v>
      </c>
      <c r="C5" s="185"/>
      <c r="D5" s="185"/>
      <c r="E5" s="185"/>
      <c r="F5" s="185"/>
      <c r="G5" s="185"/>
      <c r="H5" s="185"/>
      <c r="I5" s="186"/>
      <c r="J5" s="2"/>
    </row>
    <row r="6" spans="1:10" ht="13.5">
      <c r="A6" s="33" t="s">
        <v>64</v>
      </c>
      <c r="B6" s="184">
        <v>420059834009</v>
      </c>
      <c r="C6" s="185"/>
      <c r="D6" s="185"/>
      <c r="E6" s="185"/>
      <c r="F6" s="185"/>
      <c r="G6" s="185"/>
      <c r="H6" s="185"/>
      <c r="I6" s="186"/>
      <c r="J6" s="2"/>
    </row>
    <row r="7" spans="1:10" ht="13.5">
      <c r="A7" s="33" t="s">
        <v>65</v>
      </c>
      <c r="B7" s="184">
        <v>420059834009</v>
      </c>
      <c r="C7" s="185"/>
      <c r="D7" s="185"/>
      <c r="E7" s="185"/>
      <c r="F7" s="185"/>
      <c r="G7" s="185"/>
      <c r="H7" s="185"/>
      <c r="I7" s="186"/>
      <c r="J7" s="2"/>
    </row>
    <row r="8" spans="2:9" ht="12.75">
      <c r="B8" s="5"/>
      <c r="C8" s="5"/>
      <c r="D8" s="5"/>
      <c r="E8" s="5"/>
      <c r="F8" s="5"/>
      <c r="G8" s="5"/>
      <c r="H8" s="268"/>
      <c r="I8" s="268"/>
    </row>
    <row r="9" spans="1:10" ht="14.25" thickBot="1">
      <c r="A9" s="269" t="s">
        <v>251</v>
      </c>
      <c r="B9" s="270"/>
      <c r="C9" s="270"/>
      <c r="D9" s="270"/>
      <c r="E9" s="270"/>
      <c r="F9" s="270"/>
      <c r="G9" s="270"/>
      <c r="H9" s="270"/>
      <c r="I9" s="270"/>
      <c r="J9" s="271"/>
    </row>
    <row r="10" spans="1:10" ht="15" customHeight="1" thickTop="1">
      <c r="A10" s="251" t="s">
        <v>633</v>
      </c>
      <c r="B10" s="251"/>
      <c r="C10" s="251"/>
      <c r="D10" s="251"/>
      <c r="E10" s="251"/>
      <c r="F10" s="251"/>
      <c r="G10" s="251"/>
      <c r="H10" s="251"/>
      <c r="I10" s="251"/>
      <c r="J10" s="251"/>
    </row>
    <row r="11" spans="1:10" ht="12.75">
      <c r="A11" s="5"/>
      <c r="J11" s="1" t="s">
        <v>252</v>
      </c>
    </row>
    <row r="12" spans="1:10" ht="12.75" customHeight="1">
      <c r="A12" s="211" t="s">
        <v>253</v>
      </c>
      <c r="B12" s="161" t="s">
        <v>69</v>
      </c>
      <c r="C12" s="258" t="s">
        <v>8</v>
      </c>
      <c r="D12" s="261"/>
      <c r="E12" s="262"/>
      <c r="F12" s="263"/>
      <c r="G12" s="261"/>
      <c r="H12" s="261"/>
      <c r="I12" s="261"/>
      <c r="J12" s="51" t="s">
        <v>73</v>
      </c>
    </row>
    <row r="13" spans="1:10" ht="12.75" customHeight="1">
      <c r="A13" s="255"/>
      <c r="B13" s="163"/>
      <c r="C13" s="259"/>
      <c r="D13" s="264" t="s">
        <v>254</v>
      </c>
      <c r="E13" s="265"/>
      <c r="F13" s="266"/>
      <c r="G13" s="264" t="s">
        <v>255</v>
      </c>
      <c r="H13" s="264"/>
      <c r="I13" s="264"/>
      <c r="J13" s="52" t="s">
        <v>74</v>
      </c>
    </row>
    <row r="14" spans="1:10" ht="13.5">
      <c r="A14" s="256"/>
      <c r="B14" s="163"/>
      <c r="C14" s="259"/>
      <c r="D14" s="267"/>
      <c r="E14" s="265"/>
      <c r="F14" s="266"/>
      <c r="G14" s="267"/>
      <c r="H14" s="267"/>
      <c r="I14" s="267"/>
      <c r="J14" s="52" t="s">
        <v>256</v>
      </c>
    </row>
    <row r="15" spans="1:10" ht="13.5">
      <c r="A15" s="256"/>
      <c r="B15" s="163"/>
      <c r="C15" s="259"/>
      <c r="D15" s="267"/>
      <c r="E15" s="265"/>
      <c r="F15" s="266"/>
      <c r="G15" s="272"/>
      <c r="H15" s="272"/>
      <c r="I15" s="272"/>
      <c r="J15" s="53"/>
    </row>
    <row r="16" spans="1:10" ht="13.5">
      <c r="A16" s="257"/>
      <c r="B16" s="165"/>
      <c r="C16" s="260"/>
      <c r="D16" s="272"/>
      <c r="E16" s="273"/>
      <c r="F16" s="274"/>
      <c r="G16" s="54" t="s">
        <v>257</v>
      </c>
      <c r="H16" s="55" t="s">
        <v>258</v>
      </c>
      <c r="I16" s="55" t="s">
        <v>259</v>
      </c>
      <c r="J16" s="56"/>
    </row>
    <row r="17" spans="1:10" ht="12.75">
      <c r="A17" s="11"/>
      <c r="B17" s="43">
        <v>2</v>
      </c>
      <c r="C17" s="43">
        <v>3</v>
      </c>
      <c r="D17" s="189">
        <v>4</v>
      </c>
      <c r="E17" s="189"/>
      <c r="F17" s="189"/>
      <c r="G17" s="11">
        <v>5</v>
      </c>
      <c r="H17" s="11">
        <v>6</v>
      </c>
      <c r="I17" s="11">
        <v>7</v>
      </c>
      <c r="J17" s="11">
        <v>8</v>
      </c>
    </row>
    <row r="18" spans="1:10" ht="13.5">
      <c r="A18" s="11"/>
      <c r="B18" s="57" t="s">
        <v>260</v>
      </c>
      <c r="C18" s="11"/>
      <c r="D18" s="191"/>
      <c r="E18" s="191"/>
      <c r="F18" s="191"/>
      <c r="G18" s="44"/>
      <c r="H18" s="44"/>
      <c r="I18" s="44"/>
      <c r="J18" s="44"/>
    </row>
    <row r="19" spans="1:10" ht="27" customHeight="1">
      <c r="A19" s="11"/>
      <c r="B19" s="57" t="s">
        <v>261</v>
      </c>
      <c r="C19" s="11"/>
      <c r="D19" s="45">
        <v>0</v>
      </c>
      <c r="E19" s="46">
        <v>0</v>
      </c>
      <c r="F19" s="47">
        <v>1</v>
      </c>
      <c r="G19" s="86">
        <f>G20+G26+G32+G33+G38+G39+G48+G51</f>
        <v>278810578</v>
      </c>
      <c r="H19" s="86">
        <f>H20+H26+H32+H33+H38+H39+H48+H51</f>
        <v>124371164</v>
      </c>
      <c r="I19" s="86">
        <f>I20+I26+I32+I33+I38+I39+I48+I51</f>
        <v>154439414</v>
      </c>
      <c r="J19" s="86">
        <f>J20+J26+J32+J33+J38+J39+J48+J51</f>
        <v>127305568</v>
      </c>
    </row>
    <row r="20" spans="1:10" ht="15" customHeight="1">
      <c r="A20" s="58" t="s">
        <v>262</v>
      </c>
      <c r="B20" s="57" t="s">
        <v>263</v>
      </c>
      <c r="C20" s="11"/>
      <c r="D20" s="45">
        <v>0</v>
      </c>
      <c r="E20" s="46">
        <v>0</v>
      </c>
      <c r="F20" s="47">
        <v>2</v>
      </c>
      <c r="G20" s="86">
        <f>G21+G22+G23+G24+G25</f>
        <v>38139855</v>
      </c>
      <c r="H20" s="86">
        <f>H21+H22+H23+H24+H25</f>
        <v>10992548</v>
      </c>
      <c r="I20" s="86">
        <f>I21+I22+I23+I24+I25</f>
        <v>27147307</v>
      </c>
      <c r="J20" s="86">
        <f>J21+J22+J23+J24+J25</f>
        <v>23551156</v>
      </c>
    </row>
    <row r="21" spans="1:10" ht="15" customHeight="1">
      <c r="A21" s="58" t="s">
        <v>264</v>
      </c>
      <c r="B21" s="59" t="s">
        <v>265</v>
      </c>
      <c r="C21" s="11"/>
      <c r="D21" s="45">
        <v>0</v>
      </c>
      <c r="E21" s="46">
        <v>0</v>
      </c>
      <c r="F21" s="47">
        <v>3</v>
      </c>
      <c r="G21" s="87">
        <v>0</v>
      </c>
      <c r="H21" s="87">
        <v>0</v>
      </c>
      <c r="I21" s="87">
        <v>0</v>
      </c>
      <c r="J21" s="87">
        <v>0</v>
      </c>
    </row>
    <row r="22" spans="1:10" ht="15" customHeight="1">
      <c r="A22" s="58" t="s">
        <v>266</v>
      </c>
      <c r="B22" s="59" t="s">
        <v>267</v>
      </c>
      <c r="C22" s="11"/>
      <c r="D22" s="45">
        <v>0</v>
      </c>
      <c r="E22" s="46">
        <v>0</v>
      </c>
      <c r="F22" s="47">
        <v>4</v>
      </c>
      <c r="G22" s="87">
        <v>10230773</v>
      </c>
      <c r="H22" s="87">
        <v>7221429</v>
      </c>
      <c r="I22" s="87">
        <v>3009344</v>
      </c>
      <c r="J22" s="87">
        <v>2821886</v>
      </c>
    </row>
    <row r="23" spans="1:10" ht="15" customHeight="1">
      <c r="A23" s="58" t="s">
        <v>268</v>
      </c>
      <c r="B23" s="59" t="s">
        <v>269</v>
      </c>
      <c r="C23" s="11"/>
      <c r="D23" s="45">
        <v>0</v>
      </c>
      <c r="E23" s="46">
        <v>0</v>
      </c>
      <c r="F23" s="47">
        <v>5</v>
      </c>
      <c r="G23" s="87">
        <v>0</v>
      </c>
      <c r="H23" s="87">
        <v>0</v>
      </c>
      <c r="I23" s="87">
        <v>0</v>
      </c>
      <c r="J23" s="87">
        <v>0</v>
      </c>
    </row>
    <row r="24" spans="1:10" ht="15" customHeight="1">
      <c r="A24" s="11" t="s">
        <v>270</v>
      </c>
      <c r="B24" s="59" t="s">
        <v>271</v>
      </c>
      <c r="C24" s="11"/>
      <c r="D24" s="45">
        <v>0</v>
      </c>
      <c r="E24" s="46">
        <v>0</v>
      </c>
      <c r="F24" s="47">
        <v>6</v>
      </c>
      <c r="G24" s="112">
        <v>5757817</v>
      </c>
      <c r="H24" s="87">
        <v>3771119</v>
      </c>
      <c r="I24" s="87">
        <v>1986698</v>
      </c>
      <c r="J24" s="87">
        <v>2118554</v>
      </c>
    </row>
    <row r="25" spans="1:10" ht="15" customHeight="1">
      <c r="A25" s="11" t="s">
        <v>272</v>
      </c>
      <c r="B25" s="59" t="s">
        <v>273</v>
      </c>
      <c r="C25" s="11"/>
      <c r="D25" s="45">
        <v>0</v>
      </c>
      <c r="E25" s="46">
        <v>0</v>
      </c>
      <c r="F25" s="47">
        <v>7</v>
      </c>
      <c r="G25" s="87">
        <v>22151265</v>
      </c>
      <c r="H25" s="87">
        <v>0</v>
      </c>
      <c r="I25" s="87">
        <v>22151265</v>
      </c>
      <c r="J25" s="87">
        <v>18610716</v>
      </c>
    </row>
    <row r="26" spans="1:10" ht="15" customHeight="1">
      <c r="A26" s="58" t="s">
        <v>274</v>
      </c>
      <c r="B26" s="57" t="s">
        <v>275</v>
      </c>
      <c r="C26" s="11"/>
      <c r="D26" s="45">
        <v>0</v>
      </c>
      <c r="E26" s="46">
        <v>0</v>
      </c>
      <c r="F26" s="47">
        <v>8</v>
      </c>
      <c r="G26" s="86">
        <f>G27+G28+G29+G30+G31</f>
        <v>233005166</v>
      </c>
      <c r="H26" s="86">
        <f>H27+H28+H29+H30+H31</f>
        <v>113248476</v>
      </c>
      <c r="I26" s="86">
        <f>I27+I28+I29+I30+I31</f>
        <v>119756690</v>
      </c>
      <c r="J26" s="86">
        <f>J27+J28+J29+J30+J31</f>
        <v>96965642</v>
      </c>
    </row>
    <row r="27" spans="1:10" ht="15" customHeight="1">
      <c r="A27" s="58" t="s">
        <v>276</v>
      </c>
      <c r="B27" s="59" t="s">
        <v>277</v>
      </c>
      <c r="C27" s="11"/>
      <c r="D27" s="45">
        <v>0</v>
      </c>
      <c r="E27" s="46">
        <v>0</v>
      </c>
      <c r="F27" s="47">
        <v>9</v>
      </c>
      <c r="G27" s="87">
        <v>2322522</v>
      </c>
      <c r="H27" s="87">
        <v>0</v>
      </c>
      <c r="I27" s="87">
        <v>2322522</v>
      </c>
      <c r="J27" s="87">
        <v>2322522</v>
      </c>
    </row>
    <row r="28" spans="1:10" ht="15" customHeight="1">
      <c r="A28" s="58" t="s">
        <v>278</v>
      </c>
      <c r="B28" s="59" t="s">
        <v>279</v>
      </c>
      <c r="C28" s="11"/>
      <c r="D28" s="45">
        <v>0</v>
      </c>
      <c r="E28" s="46">
        <v>1</v>
      </c>
      <c r="F28" s="47">
        <v>0</v>
      </c>
      <c r="G28" s="87">
        <v>106985688</v>
      </c>
      <c r="H28" s="87">
        <v>50722809</v>
      </c>
      <c r="I28" s="87">
        <v>56262879</v>
      </c>
      <c r="J28" s="87">
        <v>38313558</v>
      </c>
    </row>
    <row r="29" spans="1:10" ht="15" customHeight="1">
      <c r="A29" s="11" t="s">
        <v>280</v>
      </c>
      <c r="B29" s="59" t="s">
        <v>281</v>
      </c>
      <c r="C29" s="11"/>
      <c r="D29" s="45">
        <v>0</v>
      </c>
      <c r="E29" s="46">
        <v>1</v>
      </c>
      <c r="F29" s="47">
        <v>1</v>
      </c>
      <c r="G29" s="87">
        <v>84948729</v>
      </c>
      <c r="H29" s="87">
        <v>62525667</v>
      </c>
      <c r="I29" s="87">
        <v>22423062</v>
      </c>
      <c r="J29" s="87">
        <v>23045884</v>
      </c>
    </row>
    <row r="30" spans="1:10" ht="15" customHeight="1">
      <c r="A30" s="58" t="s">
        <v>282</v>
      </c>
      <c r="B30" s="59" t="s">
        <v>283</v>
      </c>
      <c r="C30" s="11"/>
      <c r="D30" s="45">
        <v>0</v>
      </c>
      <c r="E30" s="46">
        <v>1</v>
      </c>
      <c r="F30" s="47">
        <v>2</v>
      </c>
      <c r="G30" s="87">
        <v>0</v>
      </c>
      <c r="H30" s="87">
        <v>0</v>
      </c>
      <c r="I30" s="87">
        <v>0</v>
      </c>
      <c r="J30" s="87">
        <v>0</v>
      </c>
    </row>
    <row r="31" spans="1:10" ht="15" customHeight="1">
      <c r="A31" s="11" t="s">
        <v>284</v>
      </c>
      <c r="B31" s="59" t="s">
        <v>285</v>
      </c>
      <c r="C31" s="11"/>
      <c r="D31" s="45">
        <v>0</v>
      </c>
      <c r="E31" s="46">
        <v>1</v>
      </c>
      <c r="F31" s="47">
        <v>3</v>
      </c>
      <c r="G31" s="87">
        <v>38748227</v>
      </c>
      <c r="H31" s="87">
        <v>0</v>
      </c>
      <c r="I31" s="87">
        <v>38748227</v>
      </c>
      <c r="J31" s="87">
        <v>33283678</v>
      </c>
    </row>
    <row r="32" spans="1:10" ht="15" customHeight="1">
      <c r="A32" s="58" t="s">
        <v>286</v>
      </c>
      <c r="B32" s="57" t="s">
        <v>287</v>
      </c>
      <c r="C32" s="11"/>
      <c r="D32" s="45">
        <v>0</v>
      </c>
      <c r="E32" s="46">
        <v>1</v>
      </c>
      <c r="F32" s="47">
        <v>4</v>
      </c>
      <c r="G32" s="87">
        <v>0</v>
      </c>
      <c r="H32" s="87">
        <v>0</v>
      </c>
      <c r="I32" s="87">
        <v>0</v>
      </c>
      <c r="J32" s="87">
        <v>0</v>
      </c>
    </row>
    <row r="33" spans="1:10" ht="15" customHeight="1">
      <c r="A33" s="58" t="s">
        <v>288</v>
      </c>
      <c r="B33" s="57" t="s">
        <v>289</v>
      </c>
      <c r="C33" s="11"/>
      <c r="D33" s="45">
        <v>0</v>
      </c>
      <c r="E33" s="46">
        <v>1</v>
      </c>
      <c r="F33" s="47">
        <v>5</v>
      </c>
      <c r="G33" s="87">
        <v>0</v>
      </c>
      <c r="H33" s="87">
        <v>0</v>
      </c>
      <c r="I33" s="87">
        <v>0</v>
      </c>
      <c r="J33" s="87">
        <v>0</v>
      </c>
    </row>
    <row r="34" spans="1:10" ht="15" customHeight="1">
      <c r="A34" s="58" t="s">
        <v>290</v>
      </c>
      <c r="B34" s="59" t="s">
        <v>291</v>
      </c>
      <c r="C34" s="11"/>
      <c r="D34" s="45">
        <v>0</v>
      </c>
      <c r="E34" s="46">
        <v>1</v>
      </c>
      <c r="F34" s="47">
        <v>6</v>
      </c>
      <c r="G34" s="87">
        <v>0</v>
      </c>
      <c r="H34" s="87">
        <v>0</v>
      </c>
      <c r="I34" s="87">
        <v>0</v>
      </c>
      <c r="J34" s="87">
        <v>0</v>
      </c>
    </row>
    <row r="35" spans="1:10" ht="15" customHeight="1">
      <c r="A35" s="58" t="s">
        <v>292</v>
      </c>
      <c r="B35" s="59" t="s">
        <v>293</v>
      </c>
      <c r="C35" s="11"/>
      <c r="D35" s="45">
        <v>0</v>
      </c>
      <c r="E35" s="46">
        <v>1</v>
      </c>
      <c r="F35" s="47">
        <v>7</v>
      </c>
      <c r="G35" s="87">
        <v>0</v>
      </c>
      <c r="H35" s="87">
        <v>0</v>
      </c>
      <c r="I35" s="87">
        <v>0</v>
      </c>
      <c r="J35" s="87">
        <v>0</v>
      </c>
    </row>
    <row r="36" spans="1:10" ht="15" customHeight="1">
      <c r="A36" s="58" t="s">
        <v>294</v>
      </c>
      <c r="B36" s="59" t="s">
        <v>295</v>
      </c>
      <c r="C36" s="11"/>
      <c r="D36" s="45">
        <v>0</v>
      </c>
      <c r="E36" s="46">
        <v>1</v>
      </c>
      <c r="F36" s="47">
        <v>8</v>
      </c>
      <c r="G36" s="87">
        <v>0</v>
      </c>
      <c r="H36" s="87">
        <v>0</v>
      </c>
      <c r="I36" s="87">
        <v>0</v>
      </c>
      <c r="J36" s="87">
        <v>0</v>
      </c>
    </row>
    <row r="37" spans="1:10" ht="15" customHeight="1">
      <c r="A37" s="11" t="s">
        <v>296</v>
      </c>
      <c r="B37" s="59" t="s">
        <v>297</v>
      </c>
      <c r="C37" s="11"/>
      <c r="D37" s="45">
        <v>0</v>
      </c>
      <c r="E37" s="46">
        <v>1</v>
      </c>
      <c r="F37" s="47">
        <v>9</v>
      </c>
      <c r="G37" s="87">
        <v>0</v>
      </c>
      <c r="H37" s="87">
        <v>0</v>
      </c>
      <c r="I37" s="87">
        <v>0</v>
      </c>
      <c r="J37" s="87">
        <v>0</v>
      </c>
    </row>
    <row r="38" spans="1:10" ht="15" customHeight="1">
      <c r="A38" s="58" t="s">
        <v>298</v>
      </c>
      <c r="B38" s="57" t="s">
        <v>299</v>
      </c>
      <c r="C38" s="11"/>
      <c r="D38" s="45">
        <v>0</v>
      </c>
      <c r="E38" s="46">
        <v>2</v>
      </c>
      <c r="F38" s="47">
        <v>0</v>
      </c>
      <c r="G38" s="86">
        <v>447838</v>
      </c>
      <c r="H38" s="86">
        <v>0</v>
      </c>
      <c r="I38" s="86">
        <v>447838</v>
      </c>
      <c r="J38" s="86">
        <v>447838</v>
      </c>
    </row>
    <row r="39" spans="1:10" ht="15" customHeight="1">
      <c r="A39" s="58" t="s">
        <v>300</v>
      </c>
      <c r="B39" s="57" t="s">
        <v>301</v>
      </c>
      <c r="C39" s="11"/>
      <c r="D39" s="45">
        <v>0</v>
      </c>
      <c r="E39" s="46">
        <v>2</v>
      </c>
      <c r="F39" s="47">
        <v>1</v>
      </c>
      <c r="G39" s="86">
        <f>G40+G41+G42+G43+G44+G45+G46+G47</f>
        <v>6989868</v>
      </c>
      <c r="H39" s="86">
        <f>H40+H41+H42+H43+H44+H45+H46+H47</f>
        <v>0</v>
      </c>
      <c r="I39" s="86">
        <f>I40+I41+I42+I43+I44+I45+I46+I47</f>
        <v>6989868</v>
      </c>
      <c r="J39" s="86">
        <f>J40+J41+J42+J43+J44+J45+J46+J47</f>
        <v>6296865</v>
      </c>
    </row>
    <row r="40" spans="1:10" ht="15" customHeight="1">
      <c r="A40" s="58" t="s">
        <v>302</v>
      </c>
      <c r="B40" s="59" t="s">
        <v>303</v>
      </c>
      <c r="C40" s="11"/>
      <c r="D40" s="45">
        <v>0</v>
      </c>
      <c r="E40" s="46">
        <v>2</v>
      </c>
      <c r="F40" s="47">
        <v>2</v>
      </c>
      <c r="G40" s="87">
        <v>998990</v>
      </c>
      <c r="H40" s="87">
        <v>0</v>
      </c>
      <c r="I40" s="87">
        <v>998990</v>
      </c>
      <c r="J40" s="87">
        <v>945987</v>
      </c>
    </row>
    <row r="41" spans="1:10" ht="15" customHeight="1">
      <c r="A41" s="58" t="s">
        <v>304</v>
      </c>
      <c r="B41" s="59" t="s">
        <v>305</v>
      </c>
      <c r="C41" s="11"/>
      <c r="D41" s="45">
        <v>0</v>
      </c>
      <c r="E41" s="46">
        <v>2</v>
      </c>
      <c r="F41" s="47">
        <v>3</v>
      </c>
      <c r="G41" s="87">
        <v>3750878</v>
      </c>
      <c r="H41" s="87">
        <v>0</v>
      </c>
      <c r="I41" s="87">
        <v>3750878</v>
      </c>
      <c r="J41" s="87">
        <v>3750878</v>
      </c>
    </row>
    <row r="42" spans="1:10" ht="15" customHeight="1">
      <c r="A42" s="58" t="s">
        <v>306</v>
      </c>
      <c r="B42" s="59" t="s">
        <v>307</v>
      </c>
      <c r="C42" s="11"/>
      <c r="D42" s="45">
        <v>0</v>
      </c>
      <c r="E42" s="46">
        <v>2</v>
      </c>
      <c r="F42" s="47">
        <v>4</v>
      </c>
      <c r="G42" s="87">
        <v>0</v>
      </c>
      <c r="H42" s="87">
        <v>0</v>
      </c>
      <c r="I42" s="87">
        <v>0</v>
      </c>
      <c r="J42" s="87">
        <v>0</v>
      </c>
    </row>
    <row r="43" spans="1:10" ht="15" customHeight="1">
      <c r="A43" s="58" t="s">
        <v>308</v>
      </c>
      <c r="B43" s="59" t="s">
        <v>309</v>
      </c>
      <c r="C43" s="11"/>
      <c r="D43" s="45">
        <v>0</v>
      </c>
      <c r="E43" s="46">
        <v>2</v>
      </c>
      <c r="F43" s="47">
        <v>5</v>
      </c>
      <c r="G43" s="87">
        <v>640000</v>
      </c>
      <c r="H43" s="87">
        <v>0</v>
      </c>
      <c r="I43" s="87">
        <v>640000</v>
      </c>
      <c r="J43" s="87">
        <v>0</v>
      </c>
    </row>
    <row r="44" spans="1:10" ht="15" customHeight="1">
      <c r="A44" s="58" t="s">
        <v>310</v>
      </c>
      <c r="B44" s="59" t="s">
        <v>311</v>
      </c>
      <c r="C44" s="11"/>
      <c r="D44" s="45">
        <v>0</v>
      </c>
      <c r="E44" s="46">
        <v>2</v>
      </c>
      <c r="F44" s="47">
        <v>6</v>
      </c>
      <c r="G44" s="87">
        <v>0</v>
      </c>
      <c r="H44" s="87">
        <v>0</v>
      </c>
      <c r="I44" s="87">
        <v>0</v>
      </c>
      <c r="J44" s="87">
        <v>0</v>
      </c>
    </row>
    <row r="45" spans="1:10" ht="15" customHeight="1">
      <c r="A45" s="58" t="s">
        <v>312</v>
      </c>
      <c r="B45" s="59" t="s">
        <v>313</v>
      </c>
      <c r="C45" s="11"/>
      <c r="D45" s="45">
        <v>0</v>
      </c>
      <c r="E45" s="46">
        <v>2</v>
      </c>
      <c r="F45" s="47">
        <v>7</v>
      </c>
      <c r="G45" s="87">
        <v>0</v>
      </c>
      <c r="H45" s="87">
        <v>0</v>
      </c>
      <c r="I45" s="87">
        <v>0</v>
      </c>
      <c r="J45" s="87">
        <v>0</v>
      </c>
    </row>
    <row r="46" spans="1:10" ht="15" customHeight="1">
      <c r="A46" s="58" t="s">
        <v>314</v>
      </c>
      <c r="B46" s="59" t="s">
        <v>315</v>
      </c>
      <c r="C46" s="11"/>
      <c r="D46" s="45">
        <v>0</v>
      </c>
      <c r="E46" s="46">
        <v>2</v>
      </c>
      <c r="F46" s="47">
        <v>8</v>
      </c>
      <c r="G46" s="87">
        <v>0</v>
      </c>
      <c r="H46" s="87">
        <v>0</v>
      </c>
      <c r="I46" s="87">
        <v>0</v>
      </c>
      <c r="J46" s="87">
        <v>0</v>
      </c>
    </row>
    <row r="47" spans="1:10" ht="15" customHeight="1">
      <c r="A47" s="58" t="s">
        <v>316</v>
      </c>
      <c r="B47" s="59" t="s">
        <v>317</v>
      </c>
      <c r="C47" s="11"/>
      <c r="D47" s="45">
        <v>0</v>
      </c>
      <c r="E47" s="46">
        <v>2</v>
      </c>
      <c r="F47" s="47">
        <v>9</v>
      </c>
      <c r="G47" s="87">
        <v>1600000</v>
      </c>
      <c r="H47" s="87">
        <v>0</v>
      </c>
      <c r="I47" s="87">
        <v>1600000</v>
      </c>
      <c r="J47" s="87">
        <v>1600000</v>
      </c>
    </row>
    <row r="48" spans="1:10" ht="15" customHeight="1">
      <c r="A48" s="58" t="s">
        <v>318</v>
      </c>
      <c r="B48" s="57" t="s">
        <v>319</v>
      </c>
      <c r="C48" s="11"/>
      <c r="D48" s="45">
        <v>0</v>
      </c>
      <c r="E48" s="46">
        <v>3</v>
      </c>
      <c r="F48" s="47">
        <v>0</v>
      </c>
      <c r="G48" s="86">
        <f>G49+G50</f>
        <v>130140</v>
      </c>
      <c r="H48" s="86">
        <f>H49+H50</f>
        <v>130140</v>
      </c>
      <c r="I48" s="86">
        <v>0</v>
      </c>
      <c r="J48" s="86">
        <v>0</v>
      </c>
    </row>
    <row r="49" spans="1:10" ht="15" customHeight="1">
      <c r="A49" s="58" t="s">
        <v>320</v>
      </c>
      <c r="B49" s="59" t="s">
        <v>321</v>
      </c>
      <c r="C49" s="11"/>
      <c r="D49" s="45">
        <v>0</v>
      </c>
      <c r="E49" s="46">
        <v>3</v>
      </c>
      <c r="F49" s="47">
        <v>1</v>
      </c>
      <c r="G49" s="87"/>
      <c r="H49" s="87"/>
      <c r="I49" s="87">
        <f>G49-H49</f>
        <v>0</v>
      </c>
      <c r="J49" s="87">
        <f>H49-I49</f>
        <v>0</v>
      </c>
    </row>
    <row r="50" spans="1:10" ht="15" customHeight="1">
      <c r="A50" s="11" t="s">
        <v>322</v>
      </c>
      <c r="B50" s="59" t="s">
        <v>323</v>
      </c>
      <c r="C50" s="11"/>
      <c r="D50" s="45">
        <v>0</v>
      </c>
      <c r="E50" s="46">
        <v>3</v>
      </c>
      <c r="F50" s="47">
        <v>2</v>
      </c>
      <c r="G50" s="87">
        <v>130140</v>
      </c>
      <c r="H50" s="87">
        <v>130140</v>
      </c>
      <c r="I50" s="87">
        <v>0</v>
      </c>
      <c r="J50" s="87">
        <v>0</v>
      </c>
    </row>
    <row r="51" spans="1:10" ht="15" customHeight="1">
      <c r="A51" s="11" t="s">
        <v>324</v>
      </c>
      <c r="B51" s="57" t="s">
        <v>325</v>
      </c>
      <c r="C51" s="11"/>
      <c r="D51" s="45">
        <v>0</v>
      </c>
      <c r="E51" s="46">
        <v>3</v>
      </c>
      <c r="F51" s="47">
        <v>3</v>
      </c>
      <c r="G51" s="86">
        <v>97711</v>
      </c>
      <c r="H51" s="86">
        <v>0</v>
      </c>
      <c r="I51" s="86">
        <v>97711</v>
      </c>
      <c r="J51" s="86">
        <v>44067</v>
      </c>
    </row>
    <row r="52" spans="1:10" ht="15" customHeight="1">
      <c r="A52" s="58" t="s">
        <v>326</v>
      </c>
      <c r="B52" s="57" t="s">
        <v>327</v>
      </c>
      <c r="C52" s="11"/>
      <c r="D52" s="45">
        <v>0</v>
      </c>
      <c r="E52" s="46">
        <v>3</v>
      </c>
      <c r="F52" s="47">
        <v>4</v>
      </c>
      <c r="G52" s="87"/>
      <c r="H52" s="87"/>
      <c r="I52" s="87"/>
      <c r="J52" s="87"/>
    </row>
    <row r="53" spans="1:10" ht="15" customHeight="1">
      <c r="A53" s="11"/>
      <c r="B53" s="57" t="s">
        <v>328</v>
      </c>
      <c r="C53" s="11"/>
      <c r="D53" s="45">
        <v>0</v>
      </c>
      <c r="E53" s="46">
        <v>3</v>
      </c>
      <c r="F53" s="47">
        <v>5</v>
      </c>
      <c r="G53" s="86">
        <f>G54+G61</f>
        <v>139841841</v>
      </c>
      <c r="H53" s="86">
        <f>H54+H61</f>
        <v>34497423</v>
      </c>
      <c r="I53" s="86">
        <f>I54+I61</f>
        <v>105344418</v>
      </c>
      <c r="J53" s="86">
        <f>J54+J61</f>
        <v>118452791</v>
      </c>
    </row>
    <row r="54" spans="1:10" ht="15" customHeight="1">
      <c r="A54" s="11" t="s">
        <v>329</v>
      </c>
      <c r="B54" s="57" t="s">
        <v>330</v>
      </c>
      <c r="C54" s="11"/>
      <c r="D54" s="45">
        <v>0</v>
      </c>
      <c r="E54" s="46">
        <v>3</v>
      </c>
      <c r="F54" s="47">
        <v>6</v>
      </c>
      <c r="G54" s="86">
        <f>G55+G56+G57+G58+G59+G60</f>
        <v>28769693</v>
      </c>
      <c r="H54" s="86">
        <f>H55+H56+H57+H58+H59+H60</f>
        <v>1387831</v>
      </c>
      <c r="I54" s="86">
        <f>I55+I56+I57+I58+I59+I60</f>
        <v>27381862</v>
      </c>
      <c r="J54" s="86">
        <f>J55+J56+J57+J58+J59+J60</f>
        <v>24687379</v>
      </c>
    </row>
    <row r="55" spans="1:10" ht="15" customHeight="1">
      <c r="A55" s="11">
        <v>10</v>
      </c>
      <c r="B55" s="59" t="s">
        <v>331</v>
      </c>
      <c r="C55" s="11"/>
      <c r="D55" s="45">
        <v>0</v>
      </c>
      <c r="E55" s="46">
        <v>3</v>
      </c>
      <c r="F55" s="47">
        <v>7</v>
      </c>
      <c r="G55" s="87">
        <v>14513342</v>
      </c>
      <c r="H55" s="87">
        <v>1364575</v>
      </c>
      <c r="I55" s="87">
        <v>13148767</v>
      </c>
      <c r="J55" s="87">
        <v>11631844</v>
      </c>
    </row>
    <row r="56" spans="1:10" ht="15" customHeight="1">
      <c r="A56" s="11">
        <v>11</v>
      </c>
      <c r="B56" s="59" t="s">
        <v>332</v>
      </c>
      <c r="C56" s="11"/>
      <c r="D56" s="45">
        <v>0</v>
      </c>
      <c r="E56" s="46">
        <v>3</v>
      </c>
      <c r="F56" s="47">
        <v>8</v>
      </c>
      <c r="G56" s="87">
        <v>2246144</v>
      </c>
      <c r="H56" s="87">
        <v>23256</v>
      </c>
      <c r="I56" s="87">
        <v>2222888</v>
      </c>
      <c r="J56" s="87">
        <v>1136913</v>
      </c>
    </row>
    <row r="57" spans="1:10" ht="15" customHeight="1">
      <c r="A57" s="11">
        <v>12</v>
      </c>
      <c r="B57" s="59" t="s">
        <v>333</v>
      </c>
      <c r="C57" s="11"/>
      <c r="D57" s="45">
        <v>0</v>
      </c>
      <c r="E57" s="46">
        <v>3</v>
      </c>
      <c r="F57" s="47">
        <v>9</v>
      </c>
      <c r="G57" s="87">
        <v>10225273</v>
      </c>
      <c r="H57" s="87">
        <v>0</v>
      </c>
      <c r="I57" s="87">
        <v>10225273</v>
      </c>
      <c r="J57" s="87">
        <v>9547209</v>
      </c>
    </row>
    <row r="58" spans="1:10" ht="15" customHeight="1">
      <c r="A58" s="11">
        <v>13</v>
      </c>
      <c r="B58" s="59" t="s">
        <v>334</v>
      </c>
      <c r="C58" s="11"/>
      <c r="D58" s="45">
        <v>0</v>
      </c>
      <c r="E58" s="46">
        <v>4</v>
      </c>
      <c r="F58" s="47">
        <v>0</v>
      </c>
      <c r="G58" s="87">
        <v>525921</v>
      </c>
      <c r="H58" s="87">
        <v>0</v>
      </c>
      <c r="I58" s="87">
        <v>525921</v>
      </c>
      <c r="J58" s="87">
        <v>1840323</v>
      </c>
    </row>
    <row r="59" spans="1:10" ht="15" customHeight="1">
      <c r="A59" s="11">
        <v>14</v>
      </c>
      <c r="B59" s="59" t="s">
        <v>335</v>
      </c>
      <c r="C59" s="11"/>
      <c r="D59" s="45">
        <v>0</v>
      </c>
      <c r="E59" s="46">
        <v>4</v>
      </c>
      <c r="F59" s="47">
        <v>1</v>
      </c>
      <c r="G59" s="87">
        <v>0</v>
      </c>
      <c r="H59" s="87">
        <v>0</v>
      </c>
      <c r="I59" s="87">
        <v>0</v>
      </c>
      <c r="J59" s="87">
        <v>0</v>
      </c>
    </row>
    <row r="60" spans="1:10" ht="15" customHeight="1">
      <c r="A60" s="11">
        <v>15</v>
      </c>
      <c r="B60" s="59" t="s">
        <v>336</v>
      </c>
      <c r="C60" s="11"/>
      <c r="D60" s="45">
        <v>0</v>
      </c>
      <c r="E60" s="46">
        <v>4</v>
      </c>
      <c r="F60" s="47">
        <v>2</v>
      </c>
      <c r="G60" s="87">
        <v>1259013</v>
      </c>
      <c r="H60" s="87">
        <v>0</v>
      </c>
      <c r="I60" s="87">
        <v>1259013</v>
      </c>
      <c r="J60" s="87">
        <v>531090</v>
      </c>
    </row>
    <row r="61" spans="1:10" ht="27" customHeight="1">
      <c r="A61" s="11"/>
      <c r="B61" s="57" t="s">
        <v>337</v>
      </c>
      <c r="C61" s="11"/>
      <c r="D61" s="45">
        <v>0</v>
      </c>
      <c r="E61" s="46">
        <v>4</v>
      </c>
      <c r="F61" s="47">
        <v>3</v>
      </c>
      <c r="G61" s="86">
        <f>G62+G65+G71+G79+G80</f>
        <v>111072148</v>
      </c>
      <c r="H61" s="86">
        <f>H62+H65+H71+H79+H80</f>
        <v>33109592</v>
      </c>
      <c r="I61" s="86">
        <f>I62+I65+I71+I79+I80</f>
        <v>77962556</v>
      </c>
      <c r="J61" s="86">
        <f>J62+J65+J71+J79+J80</f>
        <v>93765412</v>
      </c>
    </row>
    <row r="62" spans="1:10" ht="14.25" customHeight="1">
      <c r="A62" s="11">
        <v>20</v>
      </c>
      <c r="B62" s="59" t="s">
        <v>338</v>
      </c>
      <c r="C62" s="11"/>
      <c r="D62" s="45">
        <v>0</v>
      </c>
      <c r="E62" s="46">
        <v>4</v>
      </c>
      <c r="F62" s="47">
        <v>4</v>
      </c>
      <c r="G62" s="86">
        <f>G63+G64</f>
        <v>8131326</v>
      </c>
      <c r="H62" s="86">
        <f>H63+H64</f>
        <v>0</v>
      </c>
      <c r="I62" s="86">
        <f>I63+I64</f>
        <v>8131326</v>
      </c>
      <c r="J62" s="86">
        <f>J63+J64</f>
        <v>8677489</v>
      </c>
    </row>
    <row r="63" spans="1:10" ht="15" customHeight="1">
      <c r="A63" s="9" t="s">
        <v>339</v>
      </c>
      <c r="B63" s="59" t="s">
        <v>340</v>
      </c>
      <c r="C63" s="11"/>
      <c r="D63" s="45">
        <v>0</v>
      </c>
      <c r="E63" s="46">
        <v>4</v>
      </c>
      <c r="F63" s="47">
        <v>5</v>
      </c>
      <c r="G63" s="87">
        <v>8131326</v>
      </c>
      <c r="H63" s="87">
        <v>0</v>
      </c>
      <c r="I63" s="87">
        <v>8131326</v>
      </c>
      <c r="J63" s="87">
        <v>8677489</v>
      </c>
    </row>
    <row r="64" spans="1:10" ht="15" customHeight="1">
      <c r="A64" s="11">
        <v>207</v>
      </c>
      <c r="B64" s="59" t="s">
        <v>341</v>
      </c>
      <c r="C64" s="11"/>
      <c r="D64" s="45">
        <v>0</v>
      </c>
      <c r="E64" s="46">
        <v>4</v>
      </c>
      <c r="F64" s="47">
        <v>6</v>
      </c>
      <c r="G64" s="87">
        <v>0</v>
      </c>
      <c r="H64" s="87">
        <v>0</v>
      </c>
      <c r="I64" s="87">
        <v>0</v>
      </c>
      <c r="J64" s="87">
        <v>0</v>
      </c>
    </row>
    <row r="65" spans="1:10" ht="15" customHeight="1">
      <c r="A65" s="11" t="s">
        <v>342</v>
      </c>
      <c r="B65" s="59" t="s">
        <v>343</v>
      </c>
      <c r="C65" s="11"/>
      <c r="D65" s="45">
        <v>0</v>
      </c>
      <c r="E65" s="46">
        <v>4</v>
      </c>
      <c r="F65" s="47">
        <v>7</v>
      </c>
      <c r="G65" s="86">
        <f>G66+G67+G68+G69+G70</f>
        <v>91663125</v>
      </c>
      <c r="H65" s="86">
        <f>H66+H67+H68+H69+H70</f>
        <v>33109592</v>
      </c>
      <c r="I65" s="86">
        <f>I66+I67+I68+I69+I70</f>
        <v>58553533</v>
      </c>
      <c r="J65" s="86">
        <f>J66+J67+J68+J69+J70</f>
        <v>76125046</v>
      </c>
    </row>
    <row r="66" spans="1:10" ht="15" customHeight="1">
      <c r="A66" s="11">
        <v>210</v>
      </c>
      <c r="B66" s="59" t="s">
        <v>344</v>
      </c>
      <c r="C66" s="11"/>
      <c r="D66" s="45">
        <v>0</v>
      </c>
      <c r="E66" s="46">
        <v>4</v>
      </c>
      <c r="F66" s="47">
        <v>8</v>
      </c>
      <c r="G66" s="87">
        <v>0</v>
      </c>
      <c r="H66" s="87">
        <v>0</v>
      </c>
      <c r="I66" s="87">
        <v>0</v>
      </c>
      <c r="J66" s="87">
        <v>0</v>
      </c>
    </row>
    <row r="67" spans="1:10" ht="12.75" customHeight="1">
      <c r="A67" s="11">
        <v>211</v>
      </c>
      <c r="B67" s="59" t="s">
        <v>345</v>
      </c>
      <c r="C67" s="11"/>
      <c r="D67" s="45">
        <v>0</v>
      </c>
      <c r="E67" s="46">
        <v>4</v>
      </c>
      <c r="F67" s="47">
        <v>9</v>
      </c>
      <c r="G67" s="87">
        <v>18437732</v>
      </c>
      <c r="H67" s="87">
        <v>2472314</v>
      </c>
      <c r="I67" s="87">
        <v>15965418</v>
      </c>
      <c r="J67" s="87">
        <v>18486451</v>
      </c>
    </row>
    <row r="68" spans="1:10" ht="12.75" customHeight="1">
      <c r="A68" s="11">
        <v>212</v>
      </c>
      <c r="B68" s="59" t="s">
        <v>346</v>
      </c>
      <c r="C68" s="11"/>
      <c r="D68" s="45">
        <v>0</v>
      </c>
      <c r="E68" s="46">
        <v>5</v>
      </c>
      <c r="F68" s="47">
        <v>0</v>
      </c>
      <c r="G68" s="87">
        <v>36717166</v>
      </c>
      <c r="H68" s="87">
        <v>9419380</v>
      </c>
      <c r="I68" s="87">
        <v>27297786</v>
      </c>
      <c r="J68" s="87">
        <v>38866072</v>
      </c>
    </row>
    <row r="69" spans="1:10" ht="15" customHeight="1">
      <c r="A69" s="11">
        <v>22</v>
      </c>
      <c r="B69" s="59" t="s">
        <v>347</v>
      </c>
      <c r="C69" s="11"/>
      <c r="D69" s="45">
        <v>0</v>
      </c>
      <c r="E69" s="46">
        <v>5</v>
      </c>
      <c r="F69" s="47">
        <v>1</v>
      </c>
      <c r="G69" s="87">
        <v>0</v>
      </c>
      <c r="H69" s="87">
        <v>0</v>
      </c>
      <c r="I69" s="87">
        <v>0</v>
      </c>
      <c r="J69" s="87">
        <v>0</v>
      </c>
    </row>
    <row r="70" spans="1:10" ht="15" customHeight="1">
      <c r="A70" s="11">
        <v>23</v>
      </c>
      <c r="B70" s="59" t="s">
        <v>348</v>
      </c>
      <c r="C70" s="11"/>
      <c r="D70" s="45">
        <v>0</v>
      </c>
      <c r="E70" s="46">
        <v>5</v>
      </c>
      <c r="F70" s="47">
        <v>2</v>
      </c>
      <c r="G70" s="87">
        <v>36508227</v>
      </c>
      <c r="H70" s="87">
        <v>21217898</v>
      </c>
      <c r="I70" s="87">
        <v>15290329</v>
      </c>
      <c r="J70" s="87">
        <v>18772523</v>
      </c>
    </row>
    <row r="71" spans="1:10" ht="15" customHeight="1">
      <c r="A71" s="11">
        <v>24</v>
      </c>
      <c r="B71" s="59" t="s">
        <v>349</v>
      </c>
      <c r="C71" s="11"/>
      <c r="D71" s="45">
        <v>0</v>
      </c>
      <c r="E71" s="46">
        <v>5</v>
      </c>
      <c r="F71" s="47">
        <v>3</v>
      </c>
      <c r="G71" s="86">
        <f>G72+G73+G74+G75+G76+G77+G78</f>
        <v>7014442</v>
      </c>
      <c r="H71" s="86">
        <f>H72+H73+H74+H75+H76+H77+H78</f>
        <v>0</v>
      </c>
      <c r="I71" s="86">
        <f>I72+I73+I74+I75+I76+I77+I78</f>
        <v>7014442</v>
      </c>
      <c r="J71" s="86">
        <f>J72+J73+J74+J75+J76+J77+J78</f>
        <v>6900759</v>
      </c>
    </row>
    <row r="72" spans="1:10" ht="15" customHeight="1">
      <c r="A72" s="11">
        <v>240</v>
      </c>
      <c r="B72" s="59" t="s">
        <v>350</v>
      </c>
      <c r="C72" s="11"/>
      <c r="D72" s="45">
        <v>0</v>
      </c>
      <c r="E72" s="46">
        <v>5</v>
      </c>
      <c r="F72" s="47">
        <v>4</v>
      </c>
      <c r="G72" s="87">
        <v>0</v>
      </c>
      <c r="H72" s="87">
        <v>0</v>
      </c>
      <c r="I72" s="87">
        <v>0</v>
      </c>
      <c r="J72" s="87">
        <v>0</v>
      </c>
    </row>
    <row r="73" spans="1:10" ht="15" customHeight="1">
      <c r="A73" s="11">
        <v>241</v>
      </c>
      <c r="B73" s="59" t="s">
        <v>351</v>
      </c>
      <c r="C73" s="11"/>
      <c r="D73" s="45">
        <v>0</v>
      </c>
      <c r="E73" s="46">
        <v>5</v>
      </c>
      <c r="F73" s="47">
        <v>5</v>
      </c>
      <c r="G73" s="87">
        <v>6944838</v>
      </c>
      <c r="H73" s="87">
        <v>0</v>
      </c>
      <c r="I73" s="87">
        <v>6944838</v>
      </c>
      <c r="J73" s="87">
        <v>6831155</v>
      </c>
    </row>
    <row r="74" spans="1:10" ht="15" customHeight="1">
      <c r="A74" s="11">
        <v>242</v>
      </c>
      <c r="B74" s="59" t="s">
        <v>352</v>
      </c>
      <c r="C74" s="11"/>
      <c r="D74" s="45">
        <v>0</v>
      </c>
      <c r="E74" s="46">
        <v>5</v>
      </c>
      <c r="F74" s="47">
        <v>6</v>
      </c>
      <c r="G74" s="87">
        <v>0</v>
      </c>
      <c r="H74" s="87">
        <v>0</v>
      </c>
      <c r="I74" s="87">
        <v>0</v>
      </c>
      <c r="J74" s="87">
        <v>0</v>
      </c>
    </row>
    <row r="75" spans="1:10" ht="15" customHeight="1">
      <c r="A75" s="11" t="s">
        <v>353</v>
      </c>
      <c r="B75" s="59" t="s">
        <v>354</v>
      </c>
      <c r="C75" s="11"/>
      <c r="D75" s="45">
        <v>0</v>
      </c>
      <c r="E75" s="46">
        <v>5</v>
      </c>
      <c r="F75" s="47">
        <v>7</v>
      </c>
      <c r="G75" s="87">
        <v>0</v>
      </c>
      <c r="H75" s="87">
        <v>0</v>
      </c>
      <c r="I75" s="87">
        <v>0</v>
      </c>
      <c r="J75" s="87">
        <v>0</v>
      </c>
    </row>
    <row r="76" spans="1:10" ht="15" customHeight="1">
      <c r="A76" s="11">
        <v>245</v>
      </c>
      <c r="B76" s="59" t="s">
        <v>355</v>
      </c>
      <c r="C76" s="11"/>
      <c r="D76" s="45">
        <v>0</v>
      </c>
      <c r="E76" s="46">
        <v>5</v>
      </c>
      <c r="F76" s="47">
        <v>8</v>
      </c>
      <c r="G76" s="87">
        <v>0</v>
      </c>
      <c r="H76" s="87">
        <v>0</v>
      </c>
      <c r="I76" s="87">
        <v>0</v>
      </c>
      <c r="J76" s="87">
        <v>0</v>
      </c>
    </row>
    <row r="77" spans="1:10" ht="15" customHeight="1">
      <c r="A77" s="11">
        <v>246</v>
      </c>
      <c r="B77" s="59" t="s">
        <v>356</v>
      </c>
      <c r="C77" s="11"/>
      <c r="D77" s="45">
        <v>0</v>
      </c>
      <c r="E77" s="46">
        <v>5</v>
      </c>
      <c r="F77" s="47">
        <v>9</v>
      </c>
      <c r="G77" s="87">
        <v>0</v>
      </c>
      <c r="H77" s="87">
        <v>0</v>
      </c>
      <c r="I77" s="87">
        <v>0</v>
      </c>
      <c r="J77" s="87">
        <v>0</v>
      </c>
    </row>
    <row r="78" spans="1:10" ht="15" customHeight="1">
      <c r="A78" s="11">
        <v>248</v>
      </c>
      <c r="B78" s="59" t="s">
        <v>357</v>
      </c>
      <c r="C78" s="11"/>
      <c r="D78" s="45">
        <v>0</v>
      </c>
      <c r="E78" s="46">
        <v>6</v>
      </c>
      <c r="F78" s="47">
        <v>0</v>
      </c>
      <c r="G78" s="87">
        <v>69604</v>
      </c>
      <c r="H78" s="87">
        <v>0</v>
      </c>
      <c r="I78" s="87">
        <v>69604</v>
      </c>
      <c r="J78" s="87">
        <v>69604</v>
      </c>
    </row>
    <row r="79" spans="1:10" ht="15" customHeight="1">
      <c r="A79" s="11">
        <v>27</v>
      </c>
      <c r="B79" s="59" t="s">
        <v>358</v>
      </c>
      <c r="C79" s="11"/>
      <c r="D79" s="45">
        <v>0</v>
      </c>
      <c r="E79" s="46">
        <v>6</v>
      </c>
      <c r="F79" s="47">
        <v>1</v>
      </c>
      <c r="G79" s="86">
        <v>3599429</v>
      </c>
      <c r="H79" s="86">
        <v>0</v>
      </c>
      <c r="I79" s="86">
        <v>3599429</v>
      </c>
      <c r="J79" s="86">
        <v>1509153</v>
      </c>
    </row>
    <row r="80" spans="1:10" ht="15" customHeight="1">
      <c r="A80" s="11" t="s">
        <v>359</v>
      </c>
      <c r="B80" s="59" t="s">
        <v>360</v>
      </c>
      <c r="C80" s="11"/>
      <c r="D80" s="45">
        <v>0</v>
      </c>
      <c r="E80" s="46">
        <v>6</v>
      </c>
      <c r="F80" s="47">
        <v>2</v>
      </c>
      <c r="G80" s="86">
        <v>663826</v>
      </c>
      <c r="H80" s="86">
        <v>0</v>
      </c>
      <c r="I80" s="86">
        <v>663826</v>
      </c>
      <c r="J80" s="86">
        <v>552965</v>
      </c>
    </row>
    <row r="81" spans="1:10" ht="15" customHeight="1">
      <c r="A81" s="11">
        <v>288</v>
      </c>
      <c r="B81" s="57" t="s">
        <v>361</v>
      </c>
      <c r="C81" s="11"/>
      <c r="D81" s="45">
        <v>0</v>
      </c>
      <c r="E81" s="46">
        <v>6</v>
      </c>
      <c r="F81" s="47">
        <v>3</v>
      </c>
      <c r="G81" s="86">
        <v>1080908</v>
      </c>
      <c r="H81" s="86">
        <v>0</v>
      </c>
      <c r="I81" s="86">
        <v>1080908</v>
      </c>
      <c r="J81" s="86">
        <v>1080908</v>
      </c>
    </row>
    <row r="82" spans="1:10" ht="15" customHeight="1">
      <c r="A82" s="11">
        <v>290</v>
      </c>
      <c r="B82" s="57" t="s">
        <v>362</v>
      </c>
      <c r="C82" s="11"/>
      <c r="D82" s="45">
        <v>0</v>
      </c>
      <c r="E82" s="46">
        <v>6</v>
      </c>
      <c r="F82" s="47">
        <v>4</v>
      </c>
      <c r="G82" s="87">
        <v>0</v>
      </c>
      <c r="H82" s="87">
        <v>0</v>
      </c>
      <c r="I82" s="87">
        <v>0</v>
      </c>
      <c r="J82" s="87">
        <v>0</v>
      </c>
    </row>
    <row r="83" spans="1:10" ht="15" customHeight="1">
      <c r="A83" s="11"/>
      <c r="B83" s="57" t="s">
        <v>363</v>
      </c>
      <c r="C83" s="11"/>
      <c r="D83" s="45">
        <v>0</v>
      </c>
      <c r="E83" s="46">
        <v>6</v>
      </c>
      <c r="F83" s="47">
        <v>5</v>
      </c>
      <c r="G83" s="86">
        <f>G19+G52+G53+G81+G82</f>
        <v>419733327</v>
      </c>
      <c r="H83" s="86">
        <f>H19+H52+H53+H81+H82</f>
        <v>158868587</v>
      </c>
      <c r="I83" s="86">
        <f>I19+I52+I53+I81+I82</f>
        <v>260864740</v>
      </c>
      <c r="J83" s="86">
        <f>J19+J52+J53+J81+J82</f>
        <v>246839267</v>
      </c>
    </row>
    <row r="84" spans="1:10" ht="15" customHeight="1">
      <c r="A84" s="11">
        <v>88</v>
      </c>
      <c r="B84" s="59" t="s">
        <v>364</v>
      </c>
      <c r="C84" s="11"/>
      <c r="D84" s="45">
        <v>0</v>
      </c>
      <c r="E84" s="46">
        <v>6</v>
      </c>
      <c r="F84" s="47">
        <v>6</v>
      </c>
      <c r="G84" s="88">
        <v>801015</v>
      </c>
      <c r="H84" s="88">
        <v>0</v>
      </c>
      <c r="I84" s="88">
        <v>801015</v>
      </c>
      <c r="J84" s="88">
        <v>771015</v>
      </c>
    </row>
    <row r="85" spans="1:10" ht="15" customHeight="1">
      <c r="A85" s="11"/>
      <c r="B85" s="59" t="s">
        <v>365</v>
      </c>
      <c r="C85" s="11"/>
      <c r="D85" s="45">
        <v>0</v>
      </c>
      <c r="E85" s="46">
        <v>6</v>
      </c>
      <c r="F85" s="47">
        <v>7</v>
      </c>
      <c r="G85" s="86">
        <f>G83+G84</f>
        <v>420534342</v>
      </c>
      <c r="H85" s="86">
        <f>H83+H84</f>
        <v>158868587</v>
      </c>
      <c r="I85" s="86">
        <f>I83+I84</f>
        <v>261665755</v>
      </c>
      <c r="J85" s="86">
        <f>J83+J84</f>
        <v>247610282</v>
      </c>
    </row>
    <row r="86" spans="1:10" ht="12.75" customHeight="1">
      <c r="A86" s="11"/>
      <c r="B86" s="60"/>
      <c r="C86" s="60"/>
      <c r="D86" s="60"/>
      <c r="E86" s="60"/>
      <c r="F86" s="60"/>
      <c r="G86" s="87"/>
      <c r="H86" s="87"/>
      <c r="I86" s="87"/>
      <c r="J86" s="87"/>
    </row>
    <row r="87" spans="1:10" ht="13.5" customHeight="1">
      <c r="A87" s="11"/>
      <c r="B87" s="8" t="s">
        <v>366</v>
      </c>
      <c r="C87" s="11"/>
      <c r="D87" s="191"/>
      <c r="E87" s="191"/>
      <c r="F87" s="191"/>
      <c r="G87" s="228" t="s">
        <v>611</v>
      </c>
      <c r="H87" s="229"/>
      <c r="I87" s="230"/>
      <c r="J87" s="106" t="s">
        <v>612</v>
      </c>
    </row>
    <row r="88" spans="1:10" ht="13.5">
      <c r="A88" s="7">
        <v>1</v>
      </c>
      <c r="B88" s="7">
        <v>2</v>
      </c>
      <c r="C88" s="7">
        <v>3</v>
      </c>
      <c r="D88" s="252">
        <v>4</v>
      </c>
      <c r="E88" s="253"/>
      <c r="F88" s="254"/>
      <c r="G88" s="228">
        <v>5</v>
      </c>
      <c r="H88" s="231"/>
      <c r="I88" s="232"/>
      <c r="J88" s="106">
        <v>6</v>
      </c>
    </row>
    <row r="89" spans="1:10" ht="15" customHeight="1">
      <c r="A89" s="11"/>
      <c r="B89" s="57" t="s">
        <v>367</v>
      </c>
      <c r="C89" s="11"/>
      <c r="D89" s="61">
        <v>1</v>
      </c>
      <c r="E89" s="62">
        <v>0</v>
      </c>
      <c r="F89" s="63">
        <v>1</v>
      </c>
      <c r="G89" s="236">
        <f>G90-G97+G98+G99+G102+G103-G104+G105-G110-G115</f>
        <v>166674527</v>
      </c>
      <c r="H89" s="237"/>
      <c r="I89" s="238"/>
      <c r="J89" s="99">
        <v>170189800</v>
      </c>
    </row>
    <row r="90" spans="1:10" ht="15" customHeight="1">
      <c r="A90" s="11">
        <v>30</v>
      </c>
      <c r="B90" s="8" t="s">
        <v>368</v>
      </c>
      <c r="C90" s="11"/>
      <c r="D90" s="61">
        <v>1</v>
      </c>
      <c r="E90" s="62">
        <v>0</v>
      </c>
      <c r="F90" s="63">
        <v>2</v>
      </c>
      <c r="G90" s="236">
        <f>G91+G92+G93+G94+G95+G96</f>
        <v>88299870</v>
      </c>
      <c r="H90" s="237"/>
      <c r="I90" s="238"/>
      <c r="J90" s="99">
        <v>88299870</v>
      </c>
    </row>
    <row r="91" spans="1:10" ht="15" customHeight="1">
      <c r="A91" s="11">
        <v>300</v>
      </c>
      <c r="B91" s="9" t="s">
        <v>369</v>
      </c>
      <c r="C91" s="11"/>
      <c r="D91" s="45">
        <v>1</v>
      </c>
      <c r="E91" s="46">
        <v>0</v>
      </c>
      <c r="F91" s="47">
        <v>3</v>
      </c>
      <c r="G91" s="239">
        <v>88299870</v>
      </c>
      <c r="H91" s="240"/>
      <c r="I91" s="241"/>
      <c r="J91" s="103">
        <v>88299870</v>
      </c>
    </row>
    <row r="92" spans="1:10" ht="15" customHeight="1">
      <c r="A92" s="11">
        <v>302</v>
      </c>
      <c r="B92" s="9" t="s">
        <v>370</v>
      </c>
      <c r="C92" s="11"/>
      <c r="D92" s="45">
        <v>1</v>
      </c>
      <c r="E92" s="46">
        <v>0</v>
      </c>
      <c r="F92" s="47">
        <v>4</v>
      </c>
      <c r="G92" s="233"/>
      <c r="H92" s="234"/>
      <c r="I92" s="235"/>
      <c r="J92" s="100"/>
    </row>
    <row r="93" spans="1:10" ht="15" customHeight="1">
      <c r="A93" s="11">
        <v>303</v>
      </c>
      <c r="B93" s="9" t="s">
        <v>371</v>
      </c>
      <c r="C93" s="11"/>
      <c r="D93" s="45">
        <v>1</v>
      </c>
      <c r="E93" s="46">
        <v>0</v>
      </c>
      <c r="F93" s="47">
        <v>5</v>
      </c>
      <c r="G93" s="233"/>
      <c r="H93" s="234"/>
      <c r="I93" s="235"/>
      <c r="J93" s="100"/>
    </row>
    <row r="94" spans="1:10" ht="15" customHeight="1">
      <c r="A94" s="11">
        <v>304</v>
      </c>
      <c r="B94" s="9" t="s">
        <v>372</v>
      </c>
      <c r="C94" s="11"/>
      <c r="D94" s="45">
        <v>1</v>
      </c>
      <c r="E94" s="46">
        <v>0</v>
      </c>
      <c r="F94" s="47">
        <v>6</v>
      </c>
      <c r="G94" s="233"/>
      <c r="H94" s="234"/>
      <c r="I94" s="235"/>
      <c r="J94" s="100"/>
    </row>
    <row r="95" spans="1:10" ht="15" customHeight="1">
      <c r="A95" s="11">
        <v>305</v>
      </c>
      <c r="B95" s="9" t="s">
        <v>373</v>
      </c>
      <c r="C95" s="11"/>
      <c r="D95" s="45">
        <v>1</v>
      </c>
      <c r="E95" s="46">
        <v>0</v>
      </c>
      <c r="F95" s="47">
        <v>7</v>
      </c>
      <c r="G95" s="233"/>
      <c r="H95" s="234"/>
      <c r="I95" s="235"/>
      <c r="J95" s="100"/>
    </row>
    <row r="96" spans="1:10" ht="15" customHeight="1">
      <c r="A96" s="11">
        <v>309</v>
      </c>
      <c r="B96" s="9" t="s">
        <v>374</v>
      </c>
      <c r="C96" s="11"/>
      <c r="D96" s="45">
        <v>1</v>
      </c>
      <c r="E96" s="46">
        <v>0</v>
      </c>
      <c r="F96" s="47">
        <v>8</v>
      </c>
      <c r="G96" s="233"/>
      <c r="H96" s="234"/>
      <c r="I96" s="235"/>
      <c r="J96" s="100"/>
    </row>
    <row r="97" spans="1:10" ht="15" customHeight="1">
      <c r="A97" s="11">
        <v>31</v>
      </c>
      <c r="B97" s="8" t="s">
        <v>375</v>
      </c>
      <c r="C97" s="11"/>
      <c r="D97" s="45">
        <v>1</v>
      </c>
      <c r="E97" s="46">
        <v>0</v>
      </c>
      <c r="F97" s="47">
        <v>9</v>
      </c>
      <c r="G97" s="233"/>
      <c r="H97" s="234"/>
      <c r="I97" s="235"/>
      <c r="J97" s="100"/>
    </row>
    <row r="98" spans="1:10" ht="15" customHeight="1">
      <c r="A98" s="11">
        <v>320</v>
      </c>
      <c r="B98" s="8" t="s">
        <v>376</v>
      </c>
      <c r="C98" s="11"/>
      <c r="D98" s="45">
        <v>1</v>
      </c>
      <c r="E98" s="46">
        <v>1</v>
      </c>
      <c r="F98" s="47">
        <v>0</v>
      </c>
      <c r="G98" s="248">
        <v>8545159</v>
      </c>
      <c r="H98" s="249"/>
      <c r="I98" s="250"/>
      <c r="J98" s="99">
        <v>8541577</v>
      </c>
    </row>
    <row r="99" spans="1:10" ht="15" customHeight="1">
      <c r="A99" s="11"/>
      <c r="B99" s="8" t="s">
        <v>377</v>
      </c>
      <c r="C99" s="11"/>
      <c r="D99" s="45">
        <v>1</v>
      </c>
      <c r="E99" s="46">
        <v>1</v>
      </c>
      <c r="F99" s="47">
        <v>1</v>
      </c>
      <c r="G99" s="236">
        <f>G100+G101</f>
        <v>45821040</v>
      </c>
      <c r="H99" s="237"/>
      <c r="I99" s="238"/>
      <c r="J99" s="99">
        <v>45821040</v>
      </c>
    </row>
    <row r="100" spans="1:10" ht="15" customHeight="1">
      <c r="A100" s="11">
        <v>321</v>
      </c>
      <c r="B100" s="9" t="s">
        <v>378</v>
      </c>
      <c r="C100" s="11"/>
      <c r="D100" s="45">
        <v>1</v>
      </c>
      <c r="E100" s="46">
        <v>1</v>
      </c>
      <c r="F100" s="47">
        <v>2</v>
      </c>
      <c r="G100" s="245">
        <v>45821040</v>
      </c>
      <c r="H100" s="246"/>
      <c r="I100" s="247"/>
      <c r="J100" s="100">
        <v>45821040</v>
      </c>
    </row>
    <row r="101" spans="1:10" ht="15" customHeight="1">
      <c r="A101" s="11">
        <v>322</v>
      </c>
      <c r="B101" s="9" t="s">
        <v>379</v>
      </c>
      <c r="C101" s="11"/>
      <c r="D101" s="45">
        <v>1</v>
      </c>
      <c r="E101" s="46">
        <v>1</v>
      </c>
      <c r="F101" s="47">
        <v>3</v>
      </c>
      <c r="G101" s="233"/>
      <c r="H101" s="234"/>
      <c r="I101" s="235"/>
      <c r="J101" s="100"/>
    </row>
    <row r="102" spans="1:10" ht="15" customHeight="1">
      <c r="A102" s="11" t="s">
        <v>380</v>
      </c>
      <c r="B102" s="8" t="s">
        <v>381</v>
      </c>
      <c r="C102" s="11"/>
      <c r="D102" s="45">
        <v>1</v>
      </c>
      <c r="E102" s="46">
        <v>1</v>
      </c>
      <c r="F102" s="47">
        <v>4</v>
      </c>
      <c r="G102" s="233"/>
      <c r="H102" s="234"/>
      <c r="I102" s="235"/>
      <c r="J102" s="100"/>
    </row>
    <row r="103" spans="1:10" ht="15" customHeight="1">
      <c r="A103" s="11" t="s">
        <v>380</v>
      </c>
      <c r="B103" s="8" t="s">
        <v>382</v>
      </c>
      <c r="C103" s="11"/>
      <c r="D103" s="45">
        <v>1</v>
      </c>
      <c r="E103" s="46">
        <v>1</v>
      </c>
      <c r="F103" s="47">
        <v>5</v>
      </c>
      <c r="G103" s="233"/>
      <c r="H103" s="234"/>
      <c r="I103" s="235"/>
      <c r="J103" s="100"/>
    </row>
    <row r="104" spans="1:10" ht="13.5">
      <c r="A104" s="11" t="s">
        <v>380</v>
      </c>
      <c r="B104" s="8" t="s">
        <v>383</v>
      </c>
      <c r="C104" s="11"/>
      <c r="D104" s="45">
        <v>1</v>
      </c>
      <c r="E104" s="46">
        <v>1</v>
      </c>
      <c r="F104" s="47">
        <v>6</v>
      </c>
      <c r="G104" s="233"/>
      <c r="H104" s="234"/>
      <c r="I104" s="235"/>
      <c r="J104" s="100"/>
    </row>
    <row r="105" spans="1:10" ht="15" customHeight="1">
      <c r="A105" s="11">
        <v>34</v>
      </c>
      <c r="B105" s="8" t="s">
        <v>384</v>
      </c>
      <c r="C105" s="11"/>
      <c r="D105" s="45">
        <v>1</v>
      </c>
      <c r="E105" s="46">
        <v>1</v>
      </c>
      <c r="F105" s="47">
        <v>7</v>
      </c>
      <c r="G105" s="236">
        <f>G106+G107+G108+G109</f>
        <v>24090956</v>
      </c>
      <c r="H105" s="237"/>
      <c r="I105" s="238"/>
      <c r="J105" s="99">
        <v>27713933</v>
      </c>
    </row>
    <row r="106" spans="1:10" ht="15" customHeight="1">
      <c r="A106" s="11">
        <v>340</v>
      </c>
      <c r="B106" s="9" t="s">
        <v>385</v>
      </c>
      <c r="C106" s="11"/>
      <c r="D106" s="45">
        <v>1</v>
      </c>
      <c r="E106" s="46">
        <v>1</v>
      </c>
      <c r="F106" s="47">
        <v>8</v>
      </c>
      <c r="G106" s="242">
        <v>23043218</v>
      </c>
      <c r="H106" s="243"/>
      <c r="I106" s="244"/>
      <c r="J106" s="100">
        <v>17967189</v>
      </c>
    </row>
    <row r="107" spans="1:10" ht="15" customHeight="1">
      <c r="A107" s="11">
        <v>341</v>
      </c>
      <c r="B107" s="9" t="s">
        <v>386</v>
      </c>
      <c r="C107" s="11"/>
      <c r="D107" s="45">
        <v>1</v>
      </c>
      <c r="E107" s="46">
        <v>1</v>
      </c>
      <c r="F107" s="47">
        <v>9</v>
      </c>
      <c r="G107" s="245">
        <v>1047738</v>
      </c>
      <c r="H107" s="246"/>
      <c r="I107" s="247"/>
      <c r="J107" s="100">
        <v>9746744</v>
      </c>
    </row>
    <row r="108" spans="1:10" ht="15" customHeight="1">
      <c r="A108" s="11">
        <v>342</v>
      </c>
      <c r="B108" s="9" t="s">
        <v>387</v>
      </c>
      <c r="C108" s="11"/>
      <c r="D108" s="45">
        <v>1</v>
      </c>
      <c r="E108" s="46">
        <v>2</v>
      </c>
      <c r="F108" s="47">
        <v>0</v>
      </c>
      <c r="G108" s="233"/>
      <c r="H108" s="234"/>
      <c r="I108" s="235"/>
      <c r="J108" s="100"/>
    </row>
    <row r="109" spans="1:10" ht="15" customHeight="1">
      <c r="A109" s="11">
        <v>343</v>
      </c>
      <c r="B109" s="9" t="s">
        <v>388</v>
      </c>
      <c r="C109" s="11"/>
      <c r="D109" s="45">
        <v>1</v>
      </c>
      <c r="E109" s="46">
        <v>2</v>
      </c>
      <c r="F109" s="47">
        <v>1</v>
      </c>
      <c r="G109" s="233"/>
      <c r="H109" s="234"/>
      <c r="I109" s="235"/>
      <c r="J109" s="100"/>
    </row>
    <row r="110" spans="1:10" ht="15" customHeight="1">
      <c r="A110" s="11">
        <v>35</v>
      </c>
      <c r="B110" s="8" t="s">
        <v>389</v>
      </c>
      <c r="C110" s="11"/>
      <c r="D110" s="45">
        <v>1</v>
      </c>
      <c r="E110" s="46">
        <v>2</v>
      </c>
      <c r="F110" s="47">
        <v>2</v>
      </c>
      <c r="G110" s="236">
        <f>G111+G112+G113+G114</f>
        <v>0</v>
      </c>
      <c r="H110" s="237"/>
      <c r="I110" s="238"/>
      <c r="J110" s="99">
        <v>0</v>
      </c>
    </row>
    <row r="111" spans="1:10" ht="15" customHeight="1">
      <c r="A111" s="11">
        <v>350</v>
      </c>
      <c r="B111" s="9" t="s">
        <v>390</v>
      </c>
      <c r="C111" s="11"/>
      <c r="D111" s="45">
        <v>1</v>
      </c>
      <c r="E111" s="46">
        <v>2</v>
      </c>
      <c r="F111" s="47">
        <v>3</v>
      </c>
      <c r="G111" s="233"/>
      <c r="H111" s="234"/>
      <c r="I111" s="235"/>
      <c r="J111" s="100"/>
    </row>
    <row r="112" spans="1:10" ht="12.75">
      <c r="A112" s="11">
        <v>351</v>
      </c>
      <c r="B112" s="9" t="s">
        <v>391</v>
      </c>
      <c r="C112" s="11"/>
      <c r="D112" s="45">
        <v>1</v>
      </c>
      <c r="E112" s="46">
        <v>2</v>
      </c>
      <c r="F112" s="47">
        <v>4</v>
      </c>
      <c r="G112" s="233"/>
      <c r="H112" s="234"/>
      <c r="I112" s="235"/>
      <c r="J112" s="100"/>
    </row>
    <row r="113" spans="1:10" ht="15" customHeight="1">
      <c r="A113" s="11">
        <v>352</v>
      </c>
      <c r="B113" s="9" t="s">
        <v>392</v>
      </c>
      <c r="C113" s="11"/>
      <c r="D113" s="45">
        <v>1</v>
      </c>
      <c r="E113" s="46">
        <v>2</v>
      </c>
      <c r="F113" s="47">
        <v>5</v>
      </c>
      <c r="G113" s="233"/>
      <c r="H113" s="234"/>
      <c r="I113" s="235"/>
      <c r="J113" s="100"/>
    </row>
    <row r="114" spans="1:10" ht="15" customHeight="1">
      <c r="A114" s="11">
        <v>353</v>
      </c>
      <c r="B114" s="9" t="s">
        <v>393</v>
      </c>
      <c r="C114" s="11"/>
      <c r="D114" s="45">
        <v>1</v>
      </c>
      <c r="E114" s="46">
        <v>2</v>
      </c>
      <c r="F114" s="47">
        <v>6</v>
      </c>
      <c r="G114" s="233"/>
      <c r="H114" s="234"/>
      <c r="I114" s="235"/>
      <c r="J114" s="100"/>
    </row>
    <row r="115" spans="1:10" ht="15" customHeight="1">
      <c r="A115" s="11">
        <v>360</v>
      </c>
      <c r="B115" s="8" t="s">
        <v>394</v>
      </c>
      <c r="C115" s="11"/>
      <c r="D115" s="45">
        <v>1</v>
      </c>
      <c r="E115" s="46">
        <v>2</v>
      </c>
      <c r="F115" s="47">
        <v>7</v>
      </c>
      <c r="G115" s="248">
        <v>82498</v>
      </c>
      <c r="H115" s="249"/>
      <c r="I115" s="250"/>
      <c r="J115" s="99">
        <v>186620</v>
      </c>
    </row>
    <row r="116" spans="1:10" ht="15" customHeight="1">
      <c r="A116" s="11" t="s">
        <v>395</v>
      </c>
      <c r="B116" s="8" t="s">
        <v>396</v>
      </c>
      <c r="C116" s="11"/>
      <c r="D116" s="45">
        <v>1</v>
      </c>
      <c r="E116" s="46">
        <v>2</v>
      </c>
      <c r="F116" s="47">
        <v>8</v>
      </c>
      <c r="G116" s="236">
        <f>G117+G118</f>
        <v>6610368</v>
      </c>
      <c r="H116" s="237"/>
      <c r="I116" s="238"/>
      <c r="J116" s="99">
        <v>6488411</v>
      </c>
    </row>
    <row r="117" spans="1:10" ht="15" customHeight="1">
      <c r="A117" s="11" t="s">
        <v>395</v>
      </c>
      <c r="B117" s="9" t="s">
        <v>397</v>
      </c>
      <c r="C117" s="11"/>
      <c r="D117" s="45">
        <v>1</v>
      </c>
      <c r="E117" s="46">
        <v>2</v>
      </c>
      <c r="F117" s="47">
        <v>9</v>
      </c>
      <c r="G117" s="245">
        <v>6610368</v>
      </c>
      <c r="H117" s="246"/>
      <c r="I117" s="247"/>
      <c r="J117" s="100">
        <v>6488411</v>
      </c>
    </row>
    <row r="118" spans="1:10" ht="15" customHeight="1">
      <c r="A118" s="11" t="s">
        <v>395</v>
      </c>
      <c r="B118" s="9" t="s">
        <v>398</v>
      </c>
      <c r="C118" s="11"/>
      <c r="D118" s="45">
        <v>1</v>
      </c>
      <c r="E118" s="46">
        <v>3</v>
      </c>
      <c r="F118" s="47">
        <v>0</v>
      </c>
      <c r="G118" s="233"/>
      <c r="H118" s="234"/>
      <c r="I118" s="235"/>
      <c r="J118" s="100"/>
    </row>
    <row r="119" spans="1:10" ht="15" customHeight="1">
      <c r="A119" s="11"/>
      <c r="B119" s="8" t="s">
        <v>399</v>
      </c>
      <c r="C119" s="11"/>
      <c r="D119" s="45">
        <v>1</v>
      </c>
      <c r="E119" s="46">
        <v>3</v>
      </c>
      <c r="F119" s="47">
        <v>1</v>
      </c>
      <c r="G119" s="236">
        <f>G120+G121+G122+G123+G124+G125+G126</f>
        <v>23227907</v>
      </c>
      <c r="H119" s="237"/>
      <c r="I119" s="238"/>
      <c r="J119" s="99">
        <v>94071</v>
      </c>
    </row>
    <row r="120" spans="1:10" ht="15" customHeight="1">
      <c r="A120" s="11">
        <v>410</v>
      </c>
      <c r="B120" s="9" t="s">
        <v>400</v>
      </c>
      <c r="C120" s="11"/>
      <c r="D120" s="45">
        <v>1</v>
      </c>
      <c r="E120" s="46">
        <v>3</v>
      </c>
      <c r="F120" s="47">
        <v>2</v>
      </c>
      <c r="G120" s="245">
        <v>0</v>
      </c>
      <c r="H120" s="246"/>
      <c r="I120" s="247"/>
      <c r="J120" s="100">
        <v>0</v>
      </c>
    </row>
    <row r="121" spans="1:10" ht="15" customHeight="1">
      <c r="A121" s="11">
        <v>411</v>
      </c>
      <c r="B121" s="9" t="s">
        <v>401</v>
      </c>
      <c r="C121" s="11"/>
      <c r="D121" s="45">
        <v>1</v>
      </c>
      <c r="E121" s="46">
        <v>3</v>
      </c>
      <c r="F121" s="47">
        <v>3</v>
      </c>
      <c r="G121" s="245">
        <v>0</v>
      </c>
      <c r="H121" s="246"/>
      <c r="I121" s="247"/>
      <c r="J121" s="100">
        <v>0</v>
      </c>
    </row>
    <row r="122" spans="1:10" ht="15" customHeight="1">
      <c r="A122" s="11">
        <v>412</v>
      </c>
      <c r="B122" s="9" t="s">
        <v>402</v>
      </c>
      <c r="C122" s="11"/>
      <c r="D122" s="45">
        <v>1</v>
      </c>
      <c r="E122" s="46">
        <v>3</v>
      </c>
      <c r="F122" s="47">
        <v>4</v>
      </c>
      <c r="G122" s="245">
        <v>0</v>
      </c>
      <c r="H122" s="246"/>
      <c r="I122" s="247"/>
      <c r="J122" s="100">
        <v>0</v>
      </c>
    </row>
    <row r="123" spans="1:10" ht="15" customHeight="1">
      <c r="A123" s="11" t="s">
        <v>403</v>
      </c>
      <c r="B123" s="9" t="s">
        <v>404</v>
      </c>
      <c r="C123" s="11"/>
      <c r="D123" s="45">
        <v>1</v>
      </c>
      <c r="E123" s="46">
        <v>3</v>
      </c>
      <c r="F123" s="47">
        <v>5</v>
      </c>
      <c r="G123" s="245">
        <v>23133836</v>
      </c>
      <c r="H123" s="246"/>
      <c r="I123" s="247"/>
      <c r="J123" s="100">
        <v>0</v>
      </c>
    </row>
    <row r="124" spans="1:10" ht="15" customHeight="1">
      <c r="A124" s="11" t="s">
        <v>405</v>
      </c>
      <c r="B124" s="9" t="s">
        <v>406</v>
      </c>
      <c r="C124" s="11"/>
      <c r="D124" s="45">
        <v>1</v>
      </c>
      <c r="E124" s="46">
        <v>3</v>
      </c>
      <c r="F124" s="47">
        <v>6</v>
      </c>
      <c r="G124" s="245">
        <v>94071</v>
      </c>
      <c r="H124" s="246"/>
      <c r="I124" s="247"/>
      <c r="J124" s="100">
        <v>94071</v>
      </c>
    </row>
    <row r="125" spans="1:10" ht="15" customHeight="1">
      <c r="A125" s="11">
        <v>417</v>
      </c>
      <c r="B125" s="9" t="s">
        <v>407</v>
      </c>
      <c r="C125" s="11"/>
      <c r="D125" s="45">
        <v>1</v>
      </c>
      <c r="E125" s="46">
        <v>3</v>
      </c>
      <c r="F125" s="47">
        <v>7</v>
      </c>
      <c r="G125" s="233"/>
      <c r="H125" s="234"/>
      <c r="I125" s="235"/>
      <c r="J125" s="100"/>
    </row>
    <row r="126" spans="1:10" ht="15" customHeight="1">
      <c r="A126" s="11">
        <v>419</v>
      </c>
      <c r="B126" s="9" t="s">
        <v>408</v>
      </c>
      <c r="C126" s="11"/>
      <c r="D126" s="45">
        <v>1</v>
      </c>
      <c r="E126" s="46">
        <v>3</v>
      </c>
      <c r="F126" s="47">
        <v>8</v>
      </c>
      <c r="G126" s="233"/>
      <c r="H126" s="234"/>
      <c r="I126" s="235"/>
      <c r="J126" s="100"/>
    </row>
    <row r="127" spans="1:10" ht="15" customHeight="1">
      <c r="A127" s="11">
        <v>408</v>
      </c>
      <c r="B127" s="8" t="s">
        <v>409</v>
      </c>
      <c r="C127" s="11"/>
      <c r="D127" s="45">
        <v>1</v>
      </c>
      <c r="E127" s="46">
        <v>3</v>
      </c>
      <c r="F127" s="47">
        <v>9</v>
      </c>
      <c r="G127" s="233"/>
      <c r="H127" s="234"/>
      <c r="I127" s="235"/>
      <c r="J127" s="100"/>
    </row>
    <row r="128" spans="1:10" ht="26.25">
      <c r="A128" s="11"/>
      <c r="B128" s="8" t="s">
        <v>410</v>
      </c>
      <c r="C128" s="11"/>
      <c r="D128" s="45">
        <v>1</v>
      </c>
      <c r="E128" s="46">
        <v>4</v>
      </c>
      <c r="F128" s="47">
        <v>0</v>
      </c>
      <c r="G128" s="236">
        <f>G129+G137+G143+G144+G148+G149+G150+G151</f>
        <v>45543126</v>
      </c>
      <c r="H128" s="237"/>
      <c r="I128" s="238"/>
      <c r="J128" s="99">
        <v>48283369</v>
      </c>
    </row>
    <row r="129" spans="1:10" ht="15" customHeight="1">
      <c r="A129" s="11">
        <v>42</v>
      </c>
      <c r="B129" s="8" t="s">
        <v>411</v>
      </c>
      <c r="C129" s="11"/>
      <c r="D129" s="45">
        <v>1</v>
      </c>
      <c r="E129" s="46">
        <v>4</v>
      </c>
      <c r="F129" s="47">
        <v>1</v>
      </c>
      <c r="G129" s="236">
        <f>G130+G131+G132+G133+G134+G135+G136</f>
        <v>27183534</v>
      </c>
      <c r="H129" s="237"/>
      <c r="I129" s="238"/>
      <c r="J129" s="99">
        <v>21404719</v>
      </c>
    </row>
    <row r="130" spans="1:10" ht="15" customHeight="1">
      <c r="A130" s="11">
        <v>420</v>
      </c>
      <c r="B130" s="9" t="s">
        <v>412</v>
      </c>
      <c r="C130" s="11"/>
      <c r="D130" s="45">
        <v>1</v>
      </c>
      <c r="E130" s="46">
        <v>4</v>
      </c>
      <c r="F130" s="47">
        <v>2</v>
      </c>
      <c r="G130" s="245">
        <v>0</v>
      </c>
      <c r="H130" s="246"/>
      <c r="I130" s="247"/>
      <c r="J130" s="100">
        <v>0</v>
      </c>
    </row>
    <row r="131" spans="1:10" ht="15" customHeight="1">
      <c r="A131" s="11">
        <v>421</v>
      </c>
      <c r="B131" s="9" t="s">
        <v>413</v>
      </c>
      <c r="C131" s="11"/>
      <c r="D131" s="45">
        <v>1</v>
      </c>
      <c r="E131" s="46">
        <v>4</v>
      </c>
      <c r="F131" s="47">
        <v>3</v>
      </c>
      <c r="G131" s="245">
        <v>0</v>
      </c>
      <c r="H131" s="246"/>
      <c r="I131" s="247"/>
      <c r="J131" s="100">
        <v>0</v>
      </c>
    </row>
    <row r="132" spans="1:10" ht="15" customHeight="1">
      <c r="A132" s="11">
        <v>422</v>
      </c>
      <c r="B132" s="9" t="s">
        <v>414</v>
      </c>
      <c r="C132" s="11"/>
      <c r="D132" s="45">
        <v>1</v>
      </c>
      <c r="E132" s="46">
        <v>4</v>
      </c>
      <c r="F132" s="47">
        <v>4</v>
      </c>
      <c r="G132" s="245">
        <v>24823793</v>
      </c>
      <c r="H132" s="246"/>
      <c r="I132" s="247"/>
      <c r="J132" s="100">
        <v>16340847</v>
      </c>
    </row>
    <row r="133" spans="1:10" ht="15" customHeight="1">
      <c r="A133" s="11">
        <v>423</v>
      </c>
      <c r="B133" s="9" t="s">
        <v>415</v>
      </c>
      <c r="C133" s="11"/>
      <c r="D133" s="45">
        <v>1</v>
      </c>
      <c r="E133" s="46">
        <v>4</v>
      </c>
      <c r="F133" s="47">
        <v>5</v>
      </c>
      <c r="G133" s="245">
        <v>0</v>
      </c>
      <c r="H133" s="246"/>
      <c r="I133" s="247"/>
      <c r="J133" s="100">
        <v>0</v>
      </c>
    </row>
    <row r="134" spans="1:10" ht="15" customHeight="1">
      <c r="A134" s="11" t="s">
        <v>416</v>
      </c>
      <c r="B134" s="9" t="s">
        <v>417</v>
      </c>
      <c r="C134" s="11"/>
      <c r="D134" s="45">
        <v>1</v>
      </c>
      <c r="E134" s="46">
        <v>4</v>
      </c>
      <c r="F134" s="47">
        <v>6</v>
      </c>
      <c r="G134" s="245">
        <v>2352089</v>
      </c>
      <c r="H134" s="246"/>
      <c r="I134" s="247"/>
      <c r="J134" s="100">
        <v>5056322</v>
      </c>
    </row>
    <row r="135" spans="1:10" ht="12.75">
      <c r="A135" s="11">
        <v>427</v>
      </c>
      <c r="B135" s="9" t="s">
        <v>418</v>
      </c>
      <c r="C135" s="11"/>
      <c r="D135" s="45">
        <v>1</v>
      </c>
      <c r="E135" s="46">
        <v>4</v>
      </c>
      <c r="F135" s="47">
        <v>7</v>
      </c>
      <c r="G135" s="245">
        <v>0</v>
      </c>
      <c r="H135" s="246"/>
      <c r="I135" s="247"/>
      <c r="J135" s="100">
        <v>0</v>
      </c>
    </row>
    <row r="136" spans="1:10" ht="15" customHeight="1">
      <c r="A136" s="11">
        <v>429</v>
      </c>
      <c r="B136" s="9" t="s">
        <v>419</v>
      </c>
      <c r="C136" s="11"/>
      <c r="D136" s="45">
        <v>1</v>
      </c>
      <c r="E136" s="46">
        <v>4</v>
      </c>
      <c r="F136" s="47">
        <v>8</v>
      </c>
      <c r="G136" s="245">
        <v>7652</v>
      </c>
      <c r="H136" s="246"/>
      <c r="I136" s="247"/>
      <c r="J136" s="100">
        <v>7550</v>
      </c>
    </row>
    <row r="137" spans="1:10" ht="15" customHeight="1">
      <c r="A137" s="11">
        <v>43</v>
      </c>
      <c r="B137" s="8" t="s">
        <v>420</v>
      </c>
      <c r="C137" s="11"/>
      <c r="D137" s="45">
        <v>1</v>
      </c>
      <c r="E137" s="46">
        <v>4</v>
      </c>
      <c r="F137" s="47">
        <v>9</v>
      </c>
      <c r="G137" s="236">
        <f>G138+G139+G140+G141+G142</f>
        <v>6319357</v>
      </c>
      <c r="H137" s="237"/>
      <c r="I137" s="238"/>
      <c r="J137" s="99">
        <v>13455450</v>
      </c>
    </row>
    <row r="138" spans="1:10" ht="15" customHeight="1">
      <c r="A138" s="11">
        <v>430</v>
      </c>
      <c r="B138" s="9" t="s">
        <v>421</v>
      </c>
      <c r="C138" s="11"/>
      <c r="D138" s="45">
        <v>1</v>
      </c>
      <c r="E138" s="46">
        <v>5</v>
      </c>
      <c r="F138" s="47">
        <v>0</v>
      </c>
      <c r="G138" s="245">
        <v>0</v>
      </c>
      <c r="H138" s="246"/>
      <c r="I138" s="247"/>
      <c r="J138" s="100">
        <v>0</v>
      </c>
    </row>
    <row r="139" spans="1:10" ht="12.75">
      <c r="A139" s="11">
        <v>431</v>
      </c>
      <c r="B139" s="9" t="s">
        <v>422</v>
      </c>
      <c r="C139" s="11"/>
      <c r="D139" s="45">
        <v>1</v>
      </c>
      <c r="E139" s="46">
        <v>5</v>
      </c>
      <c r="F139" s="47">
        <v>1</v>
      </c>
      <c r="G139" s="245">
        <v>0</v>
      </c>
      <c r="H139" s="246"/>
      <c r="I139" s="247"/>
      <c r="J139" s="100">
        <v>0</v>
      </c>
    </row>
    <row r="140" spans="1:10" ht="15" customHeight="1">
      <c r="A140" s="11">
        <v>432</v>
      </c>
      <c r="B140" s="9" t="s">
        <v>423</v>
      </c>
      <c r="C140" s="11"/>
      <c r="D140" s="45">
        <v>1</v>
      </c>
      <c r="E140" s="46">
        <v>5</v>
      </c>
      <c r="F140" s="47">
        <v>2</v>
      </c>
      <c r="G140" s="245">
        <v>2280779</v>
      </c>
      <c r="H140" s="246"/>
      <c r="I140" s="247"/>
      <c r="J140" s="100">
        <v>4365116</v>
      </c>
    </row>
    <row r="141" spans="1:10" ht="15" customHeight="1">
      <c r="A141" s="11">
        <v>433</v>
      </c>
      <c r="B141" s="9" t="s">
        <v>424</v>
      </c>
      <c r="C141" s="11"/>
      <c r="D141" s="45">
        <v>1</v>
      </c>
      <c r="E141" s="46">
        <v>5</v>
      </c>
      <c r="F141" s="47">
        <v>3</v>
      </c>
      <c r="G141" s="245">
        <v>4038578</v>
      </c>
      <c r="H141" s="246"/>
      <c r="I141" s="247"/>
      <c r="J141" s="100">
        <v>9090334</v>
      </c>
    </row>
    <row r="142" spans="1:10" ht="15" customHeight="1">
      <c r="A142" s="11">
        <v>439</v>
      </c>
      <c r="B142" s="9" t="s">
        <v>425</v>
      </c>
      <c r="C142" s="11"/>
      <c r="D142" s="45">
        <v>1</v>
      </c>
      <c r="E142" s="46">
        <v>5</v>
      </c>
      <c r="F142" s="47">
        <v>4</v>
      </c>
      <c r="G142" s="245">
        <v>0</v>
      </c>
      <c r="H142" s="246"/>
      <c r="I142" s="247"/>
      <c r="J142" s="100">
        <v>0</v>
      </c>
    </row>
    <row r="143" spans="1:10" ht="15" customHeight="1">
      <c r="A143" s="11">
        <v>44</v>
      </c>
      <c r="B143" s="8" t="s">
        <v>426</v>
      </c>
      <c r="C143" s="11"/>
      <c r="D143" s="45">
        <v>1</v>
      </c>
      <c r="E143" s="46">
        <v>5</v>
      </c>
      <c r="F143" s="47">
        <v>5</v>
      </c>
      <c r="G143" s="233"/>
      <c r="H143" s="234"/>
      <c r="I143" s="235"/>
      <c r="J143" s="100"/>
    </row>
    <row r="144" spans="1:10" ht="27.75" customHeight="1">
      <c r="A144" s="11">
        <v>45</v>
      </c>
      <c r="B144" s="8" t="s">
        <v>427</v>
      </c>
      <c r="C144" s="11"/>
      <c r="D144" s="45">
        <v>1</v>
      </c>
      <c r="E144" s="46">
        <v>5</v>
      </c>
      <c r="F144" s="47">
        <v>6</v>
      </c>
      <c r="G144" s="236">
        <f>G145+G146+G147</f>
        <v>2390466</v>
      </c>
      <c r="H144" s="237"/>
      <c r="I144" s="238"/>
      <c r="J144" s="99">
        <v>5790818</v>
      </c>
    </row>
    <row r="145" spans="1:10" ht="15" customHeight="1">
      <c r="A145" s="11" t="s">
        <v>428</v>
      </c>
      <c r="B145" s="9" t="s">
        <v>429</v>
      </c>
      <c r="C145" s="11"/>
      <c r="D145" s="45">
        <v>1</v>
      </c>
      <c r="E145" s="46">
        <v>5</v>
      </c>
      <c r="F145" s="47">
        <v>7</v>
      </c>
      <c r="G145" s="245">
        <v>1917481</v>
      </c>
      <c r="H145" s="246"/>
      <c r="I145" s="247"/>
      <c r="J145" s="100">
        <v>4053587</v>
      </c>
    </row>
    <row r="146" spans="1:10" ht="15" customHeight="1">
      <c r="A146" s="11" t="s">
        <v>430</v>
      </c>
      <c r="B146" s="9" t="s">
        <v>431</v>
      </c>
      <c r="C146" s="11"/>
      <c r="D146" s="45">
        <v>1</v>
      </c>
      <c r="E146" s="46">
        <v>5</v>
      </c>
      <c r="F146" s="47">
        <v>8</v>
      </c>
      <c r="G146" s="245"/>
      <c r="H146" s="246"/>
      <c r="I146" s="247"/>
      <c r="J146" s="100">
        <v>0</v>
      </c>
    </row>
    <row r="147" spans="1:10" ht="15" customHeight="1">
      <c r="A147" s="11" t="s">
        <v>432</v>
      </c>
      <c r="B147" s="9" t="s">
        <v>433</v>
      </c>
      <c r="C147" s="11"/>
      <c r="D147" s="45">
        <v>1</v>
      </c>
      <c r="E147" s="46">
        <v>5</v>
      </c>
      <c r="F147" s="47">
        <v>9</v>
      </c>
      <c r="G147" s="245">
        <v>472985</v>
      </c>
      <c r="H147" s="246"/>
      <c r="I147" s="247"/>
      <c r="J147" s="100">
        <v>1737231</v>
      </c>
    </row>
    <row r="148" spans="1:10" ht="15" customHeight="1">
      <c r="A148" s="11">
        <v>46</v>
      </c>
      <c r="B148" s="8" t="s">
        <v>434</v>
      </c>
      <c r="C148" s="11"/>
      <c r="D148" s="45">
        <v>1</v>
      </c>
      <c r="E148" s="46">
        <v>6</v>
      </c>
      <c r="F148" s="47">
        <v>0</v>
      </c>
      <c r="G148" s="248">
        <v>9328909</v>
      </c>
      <c r="H148" s="249"/>
      <c r="I148" s="250"/>
      <c r="J148" s="99">
        <v>6601252</v>
      </c>
    </row>
    <row r="149" spans="1:10" ht="15" customHeight="1">
      <c r="A149" s="11">
        <v>47</v>
      </c>
      <c r="B149" s="8" t="s">
        <v>435</v>
      </c>
      <c r="C149" s="11"/>
      <c r="D149" s="45">
        <v>1</v>
      </c>
      <c r="E149" s="46">
        <v>6</v>
      </c>
      <c r="F149" s="47">
        <v>1</v>
      </c>
      <c r="G149" s="248"/>
      <c r="H149" s="249"/>
      <c r="I149" s="250"/>
      <c r="J149" s="99">
        <v>0</v>
      </c>
    </row>
    <row r="150" spans="1:10" ht="15" customHeight="1">
      <c r="A150" s="11" t="s">
        <v>436</v>
      </c>
      <c r="B150" s="8" t="s">
        <v>437</v>
      </c>
      <c r="C150" s="11"/>
      <c r="D150" s="45">
        <v>1</v>
      </c>
      <c r="E150" s="46">
        <v>6</v>
      </c>
      <c r="F150" s="47">
        <v>2</v>
      </c>
      <c r="G150" s="248">
        <v>300910</v>
      </c>
      <c r="H150" s="249"/>
      <c r="I150" s="250"/>
      <c r="J150" s="99">
        <v>306333</v>
      </c>
    </row>
    <row r="151" spans="1:10" ht="15" customHeight="1">
      <c r="A151" s="11">
        <v>481</v>
      </c>
      <c r="B151" s="8" t="s">
        <v>438</v>
      </c>
      <c r="C151" s="11"/>
      <c r="D151" s="45">
        <v>1</v>
      </c>
      <c r="E151" s="46">
        <v>6</v>
      </c>
      <c r="F151" s="47">
        <v>3</v>
      </c>
      <c r="G151" s="248">
        <v>19950</v>
      </c>
      <c r="H151" s="249"/>
      <c r="I151" s="250"/>
      <c r="J151" s="99">
        <v>724797</v>
      </c>
    </row>
    <row r="152" spans="1:10" ht="15" customHeight="1">
      <c r="A152" s="11" t="s">
        <v>439</v>
      </c>
      <c r="B152" s="8" t="s">
        <v>440</v>
      </c>
      <c r="C152" s="11"/>
      <c r="D152" s="45">
        <v>1</v>
      </c>
      <c r="E152" s="46">
        <v>6</v>
      </c>
      <c r="F152" s="47">
        <v>4</v>
      </c>
      <c r="G152" s="248">
        <v>18808812</v>
      </c>
      <c r="H152" s="249"/>
      <c r="I152" s="250"/>
      <c r="J152" s="99">
        <v>21783616</v>
      </c>
    </row>
    <row r="153" spans="1:10" ht="15" customHeight="1">
      <c r="A153" s="11">
        <v>495</v>
      </c>
      <c r="B153" s="8" t="s">
        <v>441</v>
      </c>
      <c r="C153" s="11"/>
      <c r="D153" s="45">
        <v>1</v>
      </c>
      <c r="E153" s="46">
        <v>6</v>
      </c>
      <c r="F153" s="47">
        <v>5</v>
      </c>
      <c r="G153" s="248"/>
      <c r="H153" s="249"/>
      <c r="I153" s="250"/>
      <c r="J153" s="100"/>
    </row>
    <row r="154" spans="1:10" ht="13.5">
      <c r="A154" s="11"/>
      <c r="B154" s="8" t="s">
        <v>442</v>
      </c>
      <c r="C154" s="11"/>
      <c r="D154" s="45">
        <v>1</v>
      </c>
      <c r="E154" s="46">
        <v>6</v>
      </c>
      <c r="F154" s="47">
        <v>6</v>
      </c>
      <c r="G154" s="236">
        <f>G89+G116+G119+G127+G128+G152+G153</f>
        <v>260864740</v>
      </c>
      <c r="H154" s="237"/>
      <c r="I154" s="238"/>
      <c r="J154" s="99">
        <v>246839267</v>
      </c>
    </row>
    <row r="155" spans="1:10" ht="15" customHeight="1">
      <c r="A155" s="11">
        <v>89</v>
      </c>
      <c r="B155" s="9" t="s">
        <v>443</v>
      </c>
      <c r="C155" s="11"/>
      <c r="D155" s="45">
        <v>1</v>
      </c>
      <c r="E155" s="46">
        <v>6</v>
      </c>
      <c r="F155" s="47">
        <v>7</v>
      </c>
      <c r="G155" s="277">
        <v>801015</v>
      </c>
      <c r="H155" s="278"/>
      <c r="I155" s="279"/>
      <c r="J155" s="101">
        <v>771015</v>
      </c>
    </row>
    <row r="156" spans="1:10" ht="15" customHeight="1">
      <c r="A156" s="11"/>
      <c r="B156" s="9" t="s">
        <v>444</v>
      </c>
      <c r="C156" s="11"/>
      <c r="D156" s="45">
        <v>1</v>
      </c>
      <c r="E156" s="46">
        <v>6</v>
      </c>
      <c r="F156" s="47">
        <v>8</v>
      </c>
      <c r="G156" s="236">
        <f>SUM(G154:I155)</f>
        <v>261665755</v>
      </c>
      <c r="H156" s="237"/>
      <c r="I156" s="238"/>
      <c r="J156" s="99">
        <v>247610282</v>
      </c>
    </row>
    <row r="158" spans="2:9" ht="12.75">
      <c r="B158" s="224"/>
      <c r="C158" s="224"/>
      <c r="I158" s="113"/>
    </row>
    <row r="159" spans="2:10" ht="12.75">
      <c r="B159" s="275" t="s">
        <v>57</v>
      </c>
      <c r="C159" s="275"/>
      <c r="E159" s="35"/>
      <c r="F159" s="35"/>
      <c r="G159" s="35"/>
      <c r="H159" s="35"/>
      <c r="J159" s="50" t="s">
        <v>605</v>
      </c>
    </row>
    <row r="160" spans="2:10" ht="12.75">
      <c r="B160" s="276">
        <v>43343</v>
      </c>
      <c r="C160" s="276"/>
      <c r="E160" s="224"/>
      <c r="F160" s="224"/>
      <c r="G160" s="224"/>
      <c r="H160" s="224"/>
      <c r="I160" s="50" t="s">
        <v>250</v>
      </c>
      <c r="J160" s="77" t="s">
        <v>602</v>
      </c>
    </row>
    <row r="161" spans="2:8" ht="12.75">
      <c r="B161" s="224"/>
      <c r="C161" s="224"/>
      <c r="E161" s="224"/>
      <c r="F161" s="224"/>
      <c r="G161" s="224"/>
      <c r="H161" s="224"/>
    </row>
  </sheetData>
  <sheetProtection/>
  <mergeCells count="100">
    <mergeCell ref="G155:I155"/>
    <mergeCell ref="G156:I156"/>
    <mergeCell ref="G122:I122"/>
    <mergeCell ref="G123:I123"/>
    <mergeCell ref="G124:I124"/>
    <mergeCell ref="G125:I125"/>
    <mergeCell ref="G126:I126"/>
    <mergeCell ref="G127:I127"/>
    <mergeCell ref="G128:I128"/>
    <mergeCell ref="G129:I129"/>
    <mergeCell ref="G130:I130"/>
    <mergeCell ref="G149:I149"/>
    <mergeCell ref="G150:I150"/>
    <mergeCell ref="G151:I151"/>
    <mergeCell ref="G152:I152"/>
    <mergeCell ref="G153:I153"/>
    <mergeCell ref="G131:I131"/>
    <mergeCell ref="G132:I132"/>
    <mergeCell ref="G133:I133"/>
    <mergeCell ref="G134:I134"/>
    <mergeCell ref="G154:I154"/>
    <mergeCell ref="G113:I113"/>
    <mergeCell ref="G114:I114"/>
    <mergeCell ref="G115:I115"/>
    <mergeCell ref="G116:I116"/>
    <mergeCell ref="G117:I117"/>
    <mergeCell ref="G118:I118"/>
    <mergeCell ref="G119:I119"/>
    <mergeCell ref="G120:I120"/>
    <mergeCell ref="G121:I121"/>
    <mergeCell ref="B161:C161"/>
    <mergeCell ref="E161:H161"/>
    <mergeCell ref="B158:C158"/>
    <mergeCell ref="B159:C159"/>
    <mergeCell ref="B160:C160"/>
    <mergeCell ref="E160:H160"/>
    <mergeCell ref="G145:I145"/>
    <mergeCell ref="G146:I146"/>
    <mergeCell ref="G135:I135"/>
    <mergeCell ref="G136:I136"/>
    <mergeCell ref="G137:I137"/>
    <mergeCell ref="G138:I138"/>
    <mergeCell ref="G139:I139"/>
    <mergeCell ref="G140:I140"/>
    <mergeCell ref="B3:I3"/>
    <mergeCell ref="B4:I4"/>
    <mergeCell ref="B5:I5"/>
    <mergeCell ref="B6:I6"/>
    <mergeCell ref="B7:I7"/>
    <mergeCell ref="D18:F18"/>
    <mergeCell ref="A9:J9"/>
    <mergeCell ref="D15:F15"/>
    <mergeCell ref="G15:I15"/>
    <mergeCell ref="D16:F16"/>
    <mergeCell ref="G147:I147"/>
    <mergeCell ref="G148:I148"/>
    <mergeCell ref="H8:I8"/>
    <mergeCell ref="G141:I141"/>
    <mergeCell ref="G142:I142"/>
    <mergeCell ref="G143:I143"/>
    <mergeCell ref="G144:I144"/>
    <mergeCell ref="G105:I105"/>
    <mergeCell ref="G100:I100"/>
    <mergeCell ref="G101:I101"/>
    <mergeCell ref="D12:F12"/>
    <mergeCell ref="G12:I12"/>
    <mergeCell ref="D13:F13"/>
    <mergeCell ref="G13:I13"/>
    <mergeCell ref="D14:F14"/>
    <mergeCell ref="G14:I14"/>
    <mergeCell ref="G95:I95"/>
    <mergeCell ref="G98:I98"/>
    <mergeCell ref="G99:I99"/>
    <mergeCell ref="D17:F17"/>
    <mergeCell ref="A10:J10"/>
    <mergeCell ref="D87:F87"/>
    <mergeCell ref="D88:F88"/>
    <mergeCell ref="A12:A16"/>
    <mergeCell ref="B12:B16"/>
    <mergeCell ref="C12:C16"/>
    <mergeCell ref="G96:I96"/>
    <mergeCell ref="G97:I97"/>
    <mergeCell ref="G112:I112"/>
    <mergeCell ref="G93:I93"/>
    <mergeCell ref="G106:I106"/>
    <mergeCell ref="G107:I107"/>
    <mergeCell ref="G108:I108"/>
    <mergeCell ref="G102:I102"/>
    <mergeCell ref="G103:I103"/>
    <mergeCell ref="G104:I104"/>
    <mergeCell ref="G87:I87"/>
    <mergeCell ref="G88:I88"/>
    <mergeCell ref="G109:I109"/>
    <mergeCell ref="G110:I110"/>
    <mergeCell ref="G111:I111"/>
    <mergeCell ref="G94:I94"/>
    <mergeCell ref="G89:I89"/>
    <mergeCell ref="G90:I90"/>
    <mergeCell ref="G91:I91"/>
    <mergeCell ref="G92:I92"/>
  </mergeCells>
  <printOptions horizontalCentered="1"/>
  <pageMargins left="0.7" right="0.7" top="0.75" bottom="0.75" header="0.3" footer="0.3"/>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K81"/>
  <sheetViews>
    <sheetView zoomScaleSheetLayoutView="100" zoomScalePageLayoutView="0" workbookViewId="0" topLeftCell="B46">
      <selection activeCell="F83" sqref="F83"/>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1" width="12.625" style="1" bestFit="1" customWidth="1"/>
    <col min="12" max="16384" width="9.125" style="1" customWidth="1"/>
  </cols>
  <sheetData>
    <row r="1" ht="13.5">
      <c r="I1" s="2" t="s">
        <v>59</v>
      </c>
    </row>
    <row r="2" ht="13.5">
      <c r="I2" s="3" t="s">
        <v>489</v>
      </c>
    </row>
    <row r="3" spans="1:9" ht="12.75">
      <c r="A3" s="33" t="s">
        <v>61</v>
      </c>
      <c r="B3" s="181" t="s">
        <v>62</v>
      </c>
      <c r="C3" s="182"/>
      <c r="D3" s="182"/>
      <c r="E3" s="182"/>
      <c r="F3" s="182"/>
      <c r="G3" s="182"/>
      <c r="H3" s="182"/>
      <c r="I3" s="183"/>
    </row>
    <row r="4" spans="1:9" ht="12.75" customHeight="1">
      <c r="A4" s="33" t="s">
        <v>63</v>
      </c>
      <c r="B4" s="181" t="s">
        <v>25</v>
      </c>
      <c r="C4" s="182"/>
      <c r="D4" s="182"/>
      <c r="E4" s="182"/>
      <c r="F4" s="182"/>
      <c r="G4" s="182"/>
      <c r="H4" s="182"/>
      <c r="I4" s="183"/>
    </row>
    <row r="5" spans="1:9" ht="12.75">
      <c r="A5" s="33" t="s">
        <v>6</v>
      </c>
      <c r="B5" s="184" t="s">
        <v>486</v>
      </c>
      <c r="C5" s="185"/>
      <c r="D5" s="185"/>
      <c r="E5" s="185"/>
      <c r="F5" s="185"/>
      <c r="G5" s="185"/>
      <c r="H5" s="185"/>
      <c r="I5" s="186"/>
    </row>
    <row r="6" spans="1:9" ht="12.75">
      <c r="A6" s="33" t="s">
        <v>64</v>
      </c>
      <c r="B6" s="184">
        <v>420059834009</v>
      </c>
      <c r="C6" s="185"/>
      <c r="D6" s="185"/>
      <c r="E6" s="185"/>
      <c r="F6" s="185"/>
      <c r="G6" s="185"/>
      <c r="H6" s="185"/>
      <c r="I6" s="186"/>
    </row>
    <row r="7" spans="1:9" ht="12.75">
      <c r="A7" s="33" t="s">
        <v>65</v>
      </c>
      <c r="B7" s="184">
        <v>420059834009</v>
      </c>
      <c r="C7" s="185"/>
      <c r="D7" s="185"/>
      <c r="E7" s="185"/>
      <c r="F7" s="185"/>
      <c r="G7" s="185"/>
      <c r="H7" s="185"/>
      <c r="I7" s="186"/>
    </row>
    <row r="8" spans="6:9" ht="12.75">
      <c r="F8" s="5"/>
      <c r="G8" s="5"/>
      <c r="H8" s="5"/>
      <c r="I8" s="5"/>
    </row>
    <row r="9" spans="1:9" ht="13.5" thickBot="1">
      <c r="A9" s="283" t="s">
        <v>490</v>
      </c>
      <c r="B9" s="283"/>
      <c r="C9" s="283"/>
      <c r="D9" s="283"/>
      <c r="E9" s="283"/>
      <c r="F9" s="283"/>
      <c r="G9" s="283"/>
      <c r="H9" s="283"/>
      <c r="I9" s="283"/>
    </row>
    <row r="10" spans="1:9" ht="14.25" thickBot="1" thickTop="1">
      <c r="A10" s="280" t="s">
        <v>491</v>
      </c>
      <c r="B10" s="280"/>
      <c r="C10" s="280"/>
      <c r="D10" s="280"/>
      <c r="E10" s="280"/>
      <c r="F10" s="280"/>
      <c r="G10" s="280"/>
      <c r="H10" s="280"/>
      <c r="I10" s="280"/>
    </row>
    <row r="11" spans="1:8" ht="13.5" thickTop="1">
      <c r="A11" s="78"/>
      <c r="B11" s="78"/>
      <c r="C11" s="78"/>
      <c r="D11" s="78"/>
      <c r="E11" s="78"/>
      <c r="F11" s="78"/>
      <c r="G11" s="78"/>
      <c r="H11" s="78"/>
    </row>
    <row r="12" spans="2:8" ht="12.75">
      <c r="B12" s="226" t="s">
        <v>616</v>
      </c>
      <c r="C12" s="226"/>
      <c r="D12" s="226"/>
      <c r="E12" s="226"/>
      <c r="F12" s="226"/>
      <c r="G12" s="226"/>
      <c r="H12" s="226"/>
    </row>
    <row r="13" ht="12.75">
      <c r="I13" s="6" t="s">
        <v>448</v>
      </c>
    </row>
    <row r="14" spans="1:9" ht="12.75" customHeight="1">
      <c r="A14" s="258" t="s">
        <v>492</v>
      </c>
      <c r="B14" s="281" t="s">
        <v>493</v>
      </c>
      <c r="C14" s="282" t="s">
        <v>8</v>
      </c>
      <c r="D14" s="281" t="s">
        <v>494</v>
      </c>
      <c r="E14" s="281" t="s">
        <v>450</v>
      </c>
      <c r="F14" s="281"/>
      <c r="G14" s="281"/>
      <c r="H14" s="281" t="s">
        <v>9</v>
      </c>
      <c r="I14" s="281"/>
    </row>
    <row r="15" spans="1:9" ht="12.75" customHeight="1">
      <c r="A15" s="259"/>
      <c r="B15" s="281"/>
      <c r="C15" s="282"/>
      <c r="D15" s="281"/>
      <c r="E15" s="281"/>
      <c r="F15" s="281"/>
      <c r="G15" s="281"/>
      <c r="H15" s="281"/>
      <c r="I15" s="281"/>
    </row>
    <row r="16" spans="1:9" ht="12.75">
      <c r="A16" s="259"/>
      <c r="B16" s="281"/>
      <c r="C16" s="282"/>
      <c r="D16" s="281"/>
      <c r="E16" s="281"/>
      <c r="F16" s="281"/>
      <c r="G16" s="281"/>
      <c r="H16" s="281"/>
      <c r="I16" s="281"/>
    </row>
    <row r="17" spans="1:9" ht="25.5" customHeight="1">
      <c r="A17" s="259"/>
      <c r="B17" s="281"/>
      <c r="C17" s="282"/>
      <c r="D17" s="281"/>
      <c r="E17" s="281"/>
      <c r="F17" s="281"/>
      <c r="G17" s="281"/>
      <c r="H17" s="281" t="s">
        <v>10</v>
      </c>
      <c r="I17" s="281" t="s">
        <v>11</v>
      </c>
    </row>
    <row r="18" spans="1:9" ht="12.75">
      <c r="A18" s="260"/>
      <c r="B18" s="281"/>
      <c r="C18" s="282"/>
      <c r="D18" s="281"/>
      <c r="E18" s="281"/>
      <c r="F18" s="281"/>
      <c r="G18" s="281"/>
      <c r="H18" s="281"/>
      <c r="I18" s="281"/>
    </row>
    <row r="19" spans="1:9" ht="12.75">
      <c r="A19" s="11">
        <v>1</v>
      </c>
      <c r="B19" s="11">
        <v>2</v>
      </c>
      <c r="C19" s="11">
        <v>3</v>
      </c>
      <c r="D19" s="11">
        <v>4</v>
      </c>
      <c r="E19" s="191">
        <v>5</v>
      </c>
      <c r="F19" s="191"/>
      <c r="G19" s="191"/>
      <c r="H19" s="11">
        <v>6</v>
      </c>
      <c r="I19" s="11">
        <v>7</v>
      </c>
    </row>
    <row r="20" spans="1:9" ht="15" customHeight="1">
      <c r="A20" s="11"/>
      <c r="B20" s="79" t="s">
        <v>495</v>
      </c>
      <c r="C20" s="11"/>
      <c r="D20" s="11"/>
      <c r="E20" s="191"/>
      <c r="F20" s="191"/>
      <c r="G20" s="191"/>
      <c r="H20" s="11"/>
      <c r="I20" s="11"/>
    </row>
    <row r="21" spans="1:11" ht="15" customHeight="1">
      <c r="A21" s="11" t="s">
        <v>0</v>
      </c>
      <c r="B21" s="8" t="s">
        <v>496</v>
      </c>
      <c r="C21" s="11"/>
      <c r="D21" s="11"/>
      <c r="E21" s="45">
        <v>4</v>
      </c>
      <c r="F21" s="46">
        <v>0</v>
      </c>
      <c r="G21" s="47">
        <v>1</v>
      </c>
      <c r="H21" s="96">
        <v>942964</v>
      </c>
      <c r="I21" s="96">
        <v>488044</v>
      </c>
      <c r="J21" s="114"/>
      <c r="K21" s="114"/>
    </row>
    <row r="22" spans="1:11" ht="15" customHeight="1">
      <c r="A22" s="11"/>
      <c r="B22" s="9" t="s">
        <v>497</v>
      </c>
      <c r="C22" s="11"/>
      <c r="D22" s="11"/>
      <c r="E22" s="45"/>
      <c r="F22" s="46"/>
      <c r="G22" s="47"/>
      <c r="H22" s="105"/>
      <c r="I22" s="105"/>
      <c r="J22" s="114"/>
      <c r="K22" s="114"/>
    </row>
    <row r="23" spans="1:11" ht="15" customHeight="1">
      <c r="A23" s="11" t="s">
        <v>1</v>
      </c>
      <c r="B23" s="9" t="s">
        <v>498</v>
      </c>
      <c r="C23" s="11"/>
      <c r="D23" s="11" t="s">
        <v>499</v>
      </c>
      <c r="E23" s="45"/>
      <c r="F23" s="46"/>
      <c r="G23" s="47"/>
      <c r="H23" s="105">
        <v>0</v>
      </c>
      <c r="I23" s="105">
        <v>0</v>
      </c>
      <c r="J23" s="114"/>
      <c r="K23" s="114"/>
    </row>
    <row r="24" spans="1:11" ht="15" customHeight="1">
      <c r="A24" s="11" t="s">
        <v>2</v>
      </c>
      <c r="B24" s="9" t="s">
        <v>500</v>
      </c>
      <c r="C24" s="11"/>
      <c r="D24" s="11" t="s">
        <v>501</v>
      </c>
      <c r="E24" s="45"/>
      <c r="F24" s="46"/>
      <c r="G24" s="47"/>
      <c r="H24" s="105">
        <v>0</v>
      </c>
      <c r="I24" s="105">
        <v>0</v>
      </c>
      <c r="J24" s="114"/>
      <c r="K24" s="114"/>
    </row>
    <row r="25" spans="1:11" ht="15" customHeight="1">
      <c r="A25" s="11" t="s">
        <v>3</v>
      </c>
      <c r="B25" s="9" t="s">
        <v>502</v>
      </c>
      <c r="C25" s="11"/>
      <c r="D25" s="11" t="s">
        <v>499</v>
      </c>
      <c r="E25" s="45"/>
      <c r="F25" s="46"/>
      <c r="G25" s="47"/>
      <c r="H25" s="105">
        <v>4603912</v>
      </c>
      <c r="I25" s="105">
        <v>4579774</v>
      </c>
      <c r="J25" s="114"/>
      <c r="K25" s="114"/>
    </row>
    <row r="26" spans="1:11" ht="15" customHeight="1">
      <c r="A26" s="11" t="s">
        <v>4</v>
      </c>
      <c r="B26" s="9" t="s">
        <v>503</v>
      </c>
      <c r="C26" s="11"/>
      <c r="D26" s="11" t="s">
        <v>501</v>
      </c>
      <c r="E26" s="45"/>
      <c r="F26" s="46"/>
      <c r="G26" s="47"/>
      <c r="H26" s="105">
        <v>2302</v>
      </c>
      <c r="I26" s="105">
        <v>-107113</v>
      </c>
      <c r="J26" s="114"/>
      <c r="K26" s="114"/>
    </row>
    <row r="27" spans="1:11" ht="15" customHeight="1">
      <c r="A27" s="11" t="s">
        <v>5</v>
      </c>
      <c r="B27" s="9" t="s">
        <v>504</v>
      </c>
      <c r="C27" s="11"/>
      <c r="D27" s="11" t="s">
        <v>501</v>
      </c>
      <c r="E27" s="45"/>
      <c r="F27" s="46"/>
      <c r="G27" s="47"/>
      <c r="H27" s="105">
        <v>0</v>
      </c>
      <c r="I27" s="105">
        <v>0</v>
      </c>
      <c r="J27" s="114"/>
      <c r="K27" s="114"/>
    </row>
    <row r="28" spans="1:11" ht="15" customHeight="1">
      <c r="A28" s="11" t="s">
        <v>505</v>
      </c>
      <c r="B28" s="9" t="s">
        <v>506</v>
      </c>
      <c r="C28" s="11"/>
      <c r="D28" s="11" t="s">
        <v>501</v>
      </c>
      <c r="E28" s="45"/>
      <c r="F28" s="46"/>
      <c r="G28" s="47"/>
      <c r="H28" s="105">
        <v>0</v>
      </c>
      <c r="I28" s="105">
        <v>0</v>
      </c>
      <c r="J28" s="114"/>
      <c r="K28" s="114"/>
    </row>
    <row r="29" spans="1:11" ht="26.25" customHeight="1">
      <c r="A29" s="11" t="s">
        <v>507</v>
      </c>
      <c r="B29" s="9" t="s">
        <v>508</v>
      </c>
      <c r="C29" s="11"/>
      <c r="D29" s="11" t="s">
        <v>501</v>
      </c>
      <c r="E29" s="45"/>
      <c r="F29" s="46"/>
      <c r="G29" s="47"/>
      <c r="H29" s="105"/>
      <c r="I29" s="85"/>
      <c r="J29" s="114"/>
      <c r="K29" s="114"/>
    </row>
    <row r="30" spans="1:11" ht="15" customHeight="1">
      <c r="A30" s="7" t="s">
        <v>509</v>
      </c>
      <c r="B30" s="8" t="s">
        <v>510</v>
      </c>
      <c r="C30" s="11"/>
      <c r="D30" s="11"/>
      <c r="E30" s="45">
        <v>4</v>
      </c>
      <c r="F30" s="46">
        <v>0</v>
      </c>
      <c r="G30" s="47">
        <v>2</v>
      </c>
      <c r="H30" s="96">
        <f>SUM(H23:H29)</f>
        <v>4606214</v>
      </c>
      <c r="I30" s="96">
        <v>4472661</v>
      </c>
      <c r="J30" s="114"/>
      <c r="K30" s="114"/>
    </row>
    <row r="31" spans="1:11" ht="15" customHeight="1">
      <c r="A31" s="11" t="s">
        <v>511</v>
      </c>
      <c r="B31" s="9" t="s">
        <v>512</v>
      </c>
      <c r="C31" s="11"/>
      <c r="D31" s="11" t="s">
        <v>501</v>
      </c>
      <c r="E31" s="46"/>
      <c r="F31" s="46"/>
      <c r="G31" s="46"/>
      <c r="H31" s="94">
        <v>-2694483</v>
      </c>
      <c r="I31" s="94">
        <v>-3356894</v>
      </c>
      <c r="J31" s="114"/>
      <c r="K31" s="114"/>
    </row>
    <row r="32" spans="1:11" ht="15" customHeight="1">
      <c r="A32" s="11" t="s">
        <v>513</v>
      </c>
      <c r="B32" s="9" t="s">
        <v>514</v>
      </c>
      <c r="C32" s="11"/>
      <c r="D32" s="11" t="s">
        <v>501</v>
      </c>
      <c r="E32" s="46"/>
      <c r="F32" s="46"/>
      <c r="G32" s="46"/>
      <c r="H32" s="94">
        <v>10608940</v>
      </c>
      <c r="I32" s="94">
        <v>-5714404</v>
      </c>
      <c r="J32" s="114"/>
      <c r="K32" s="114"/>
    </row>
    <row r="33" spans="1:11" ht="14.25" customHeight="1">
      <c r="A33" s="11" t="s">
        <v>515</v>
      </c>
      <c r="B33" s="9" t="s">
        <v>516</v>
      </c>
      <c r="C33" s="11"/>
      <c r="D33" s="11" t="s">
        <v>501</v>
      </c>
      <c r="E33" s="46"/>
      <c r="F33" s="46"/>
      <c r="G33" s="46"/>
      <c r="H33" s="94">
        <v>-2203959</v>
      </c>
      <c r="I33" s="94">
        <v>575997</v>
      </c>
      <c r="J33" s="114"/>
      <c r="K33" s="114"/>
    </row>
    <row r="34" spans="1:11" ht="15" customHeight="1">
      <c r="A34" s="11" t="s">
        <v>517</v>
      </c>
      <c r="B34" s="9" t="s">
        <v>518</v>
      </c>
      <c r="C34" s="11"/>
      <c r="D34" s="11" t="s">
        <v>501</v>
      </c>
      <c r="E34" s="46"/>
      <c r="F34" s="46"/>
      <c r="G34" s="46"/>
      <c r="H34" s="94">
        <v>-110861</v>
      </c>
      <c r="I34" s="94">
        <v>-103826</v>
      </c>
      <c r="J34" s="114"/>
      <c r="K34" s="114"/>
    </row>
    <row r="35" spans="1:11" ht="14.25" customHeight="1">
      <c r="A35" s="11" t="s">
        <v>519</v>
      </c>
      <c r="B35" s="9" t="s">
        <v>520</v>
      </c>
      <c r="C35" s="11"/>
      <c r="D35" s="11" t="s">
        <v>501</v>
      </c>
      <c r="E35" s="46"/>
      <c r="F35" s="46"/>
      <c r="G35" s="46"/>
      <c r="H35" s="94">
        <v>-7136093</v>
      </c>
      <c r="I35" s="94">
        <v>-3122534</v>
      </c>
      <c r="J35" s="114"/>
      <c r="K35" s="114"/>
    </row>
    <row r="36" spans="1:11" ht="15" customHeight="1">
      <c r="A36" s="11" t="s">
        <v>521</v>
      </c>
      <c r="B36" s="9" t="s">
        <v>522</v>
      </c>
      <c r="C36" s="11"/>
      <c r="D36" s="11" t="s">
        <v>501</v>
      </c>
      <c r="E36" s="46"/>
      <c r="F36" s="46"/>
      <c r="G36" s="46"/>
      <c r="H36" s="94">
        <v>-6096514</v>
      </c>
      <c r="I36" s="94">
        <v>-9684170</v>
      </c>
      <c r="J36" s="114"/>
      <c r="K36" s="114"/>
    </row>
    <row r="37" spans="1:11" ht="15" customHeight="1">
      <c r="A37" s="11" t="s">
        <v>523</v>
      </c>
      <c r="B37" s="9" t="s">
        <v>524</v>
      </c>
      <c r="C37" s="11"/>
      <c r="D37" s="11" t="s">
        <v>501</v>
      </c>
      <c r="E37" s="46"/>
      <c r="F37" s="46"/>
      <c r="G37" s="46"/>
      <c r="H37" s="94">
        <v>-2974804</v>
      </c>
      <c r="I37" s="94">
        <v>-4966590</v>
      </c>
      <c r="J37" s="114"/>
      <c r="K37" s="114"/>
    </row>
    <row r="38" spans="1:11" ht="15" customHeight="1">
      <c r="A38" s="7" t="s">
        <v>525</v>
      </c>
      <c r="B38" s="8" t="s">
        <v>526</v>
      </c>
      <c r="C38" s="11"/>
      <c r="D38" s="11"/>
      <c r="E38" s="45">
        <v>4</v>
      </c>
      <c r="F38" s="46">
        <v>0</v>
      </c>
      <c r="G38" s="47">
        <v>3</v>
      </c>
      <c r="H38" s="96">
        <f>SUM(H31:H37)</f>
        <v>-10607774</v>
      </c>
      <c r="I38" s="96">
        <v>-26372421</v>
      </c>
      <c r="J38" s="114"/>
      <c r="K38" s="114"/>
    </row>
    <row r="39" spans="1:11" ht="15" customHeight="1">
      <c r="A39" s="7" t="s">
        <v>527</v>
      </c>
      <c r="B39" s="8" t="s">
        <v>528</v>
      </c>
      <c r="C39" s="11"/>
      <c r="D39" s="11"/>
      <c r="E39" s="45">
        <v>4</v>
      </c>
      <c r="F39" s="46">
        <v>0</v>
      </c>
      <c r="G39" s="47">
        <v>4</v>
      </c>
      <c r="H39" s="96">
        <f>(+H21+H30+H38)</f>
        <v>-5058596</v>
      </c>
      <c r="I39" s="96">
        <v>-21411716</v>
      </c>
      <c r="J39" s="114"/>
      <c r="K39" s="114"/>
    </row>
    <row r="40" spans="1:11" ht="15" customHeight="1">
      <c r="A40" s="11"/>
      <c r="B40" s="9" t="s">
        <v>529</v>
      </c>
      <c r="C40" s="11"/>
      <c r="D40" s="11"/>
      <c r="E40" s="46"/>
      <c r="F40" s="46"/>
      <c r="G40" s="46"/>
      <c r="H40" s="98"/>
      <c r="I40" s="98"/>
      <c r="J40" s="114"/>
      <c r="K40" s="114"/>
    </row>
    <row r="41" spans="1:11" ht="15" customHeight="1">
      <c r="A41" s="7" t="s">
        <v>530</v>
      </c>
      <c r="B41" s="8" t="s">
        <v>531</v>
      </c>
      <c r="C41" s="11"/>
      <c r="D41" s="11"/>
      <c r="E41" s="45">
        <v>4</v>
      </c>
      <c r="F41" s="46">
        <v>0</v>
      </c>
      <c r="G41" s="47">
        <v>5</v>
      </c>
      <c r="H41" s="95">
        <f>SUM(H42:H47)</f>
        <v>431224</v>
      </c>
      <c r="I41" s="95">
        <v>3006041</v>
      </c>
      <c r="J41" s="114"/>
      <c r="K41" s="114"/>
    </row>
    <row r="42" spans="1:11" ht="15" customHeight="1">
      <c r="A42" s="11" t="s">
        <v>532</v>
      </c>
      <c r="B42" s="9" t="s">
        <v>533</v>
      </c>
      <c r="C42" s="11"/>
      <c r="D42" s="11" t="s">
        <v>499</v>
      </c>
      <c r="E42" s="45">
        <v>4</v>
      </c>
      <c r="F42" s="46">
        <v>0</v>
      </c>
      <c r="G42" s="47">
        <v>6</v>
      </c>
      <c r="H42" s="105">
        <v>0</v>
      </c>
      <c r="I42" s="95">
        <v>3006041</v>
      </c>
      <c r="J42" s="114"/>
      <c r="K42" s="114"/>
    </row>
    <row r="43" spans="1:11" ht="15" customHeight="1">
      <c r="A43" s="11" t="s">
        <v>534</v>
      </c>
      <c r="B43" s="9" t="s">
        <v>535</v>
      </c>
      <c r="C43" s="11"/>
      <c r="D43" s="11" t="s">
        <v>499</v>
      </c>
      <c r="E43" s="45">
        <v>4</v>
      </c>
      <c r="F43" s="46">
        <v>0</v>
      </c>
      <c r="G43" s="47">
        <v>7</v>
      </c>
      <c r="H43" s="95">
        <v>0</v>
      </c>
      <c r="I43" s="95">
        <v>0</v>
      </c>
      <c r="J43" s="114"/>
      <c r="K43" s="114"/>
    </row>
    <row r="44" spans="1:11" ht="15" customHeight="1">
      <c r="A44" s="11" t="s">
        <v>536</v>
      </c>
      <c r="B44" s="9" t="s">
        <v>537</v>
      </c>
      <c r="C44" s="11"/>
      <c r="D44" s="11" t="s">
        <v>499</v>
      </c>
      <c r="E44" s="45">
        <v>4</v>
      </c>
      <c r="F44" s="46">
        <v>0</v>
      </c>
      <c r="G44" s="47">
        <v>8</v>
      </c>
      <c r="H44" s="95">
        <v>0</v>
      </c>
      <c r="I44" s="95">
        <v>0</v>
      </c>
      <c r="J44" s="114"/>
      <c r="K44" s="114"/>
    </row>
    <row r="45" spans="1:11" ht="15" customHeight="1">
      <c r="A45" s="11" t="s">
        <v>538</v>
      </c>
      <c r="B45" s="9" t="s">
        <v>539</v>
      </c>
      <c r="C45" s="11"/>
      <c r="D45" s="11" t="s">
        <v>499</v>
      </c>
      <c r="E45" s="45">
        <v>4</v>
      </c>
      <c r="F45" s="46">
        <v>0</v>
      </c>
      <c r="G45" s="47">
        <v>9</v>
      </c>
      <c r="H45" s="95">
        <v>0</v>
      </c>
      <c r="I45" s="95">
        <v>0</v>
      </c>
      <c r="J45" s="114"/>
      <c r="K45" s="114"/>
    </row>
    <row r="46" spans="1:11" ht="15" customHeight="1">
      <c r="A46" s="11" t="s">
        <v>540</v>
      </c>
      <c r="B46" s="9" t="s">
        <v>541</v>
      </c>
      <c r="C46" s="11"/>
      <c r="D46" s="11" t="s">
        <v>499</v>
      </c>
      <c r="E46" s="45">
        <v>4</v>
      </c>
      <c r="F46" s="46">
        <v>1</v>
      </c>
      <c r="G46" s="47">
        <v>0</v>
      </c>
      <c r="H46" s="95">
        <v>0</v>
      </c>
      <c r="I46" s="95">
        <v>0</v>
      </c>
      <c r="J46" s="114"/>
      <c r="K46" s="114"/>
    </row>
    <row r="47" spans="1:11" ht="15" customHeight="1">
      <c r="A47" s="11" t="s">
        <v>542</v>
      </c>
      <c r="B47" s="9" t="s">
        <v>12</v>
      </c>
      <c r="C47" s="11"/>
      <c r="D47" s="11" t="s">
        <v>499</v>
      </c>
      <c r="E47" s="45">
        <v>4</v>
      </c>
      <c r="F47" s="46">
        <v>1</v>
      </c>
      <c r="G47" s="47">
        <v>1</v>
      </c>
      <c r="H47" s="105">
        <v>431224</v>
      </c>
      <c r="I47" s="95">
        <v>0</v>
      </c>
      <c r="J47" s="114"/>
      <c r="K47" s="114"/>
    </row>
    <row r="48" spans="1:11" ht="15" customHeight="1">
      <c r="A48" s="7" t="s">
        <v>543</v>
      </c>
      <c r="B48" s="8" t="s">
        <v>544</v>
      </c>
      <c r="C48" s="11"/>
      <c r="D48" s="11"/>
      <c r="E48" s="45">
        <v>4</v>
      </c>
      <c r="F48" s="46">
        <v>1</v>
      </c>
      <c r="G48" s="47">
        <v>2</v>
      </c>
      <c r="H48" s="95">
        <f>SUM(H49:H52)</f>
        <v>17458825</v>
      </c>
      <c r="I48" s="95">
        <v>2000959</v>
      </c>
      <c r="J48" s="114"/>
      <c r="K48" s="114"/>
    </row>
    <row r="49" spans="1:11" ht="15" customHeight="1">
      <c r="A49" s="11" t="s">
        <v>545</v>
      </c>
      <c r="B49" s="9" t="s">
        <v>546</v>
      </c>
      <c r="C49" s="11"/>
      <c r="D49" s="11" t="s">
        <v>547</v>
      </c>
      <c r="E49" s="45">
        <v>4</v>
      </c>
      <c r="F49" s="46">
        <v>1</v>
      </c>
      <c r="G49" s="47">
        <v>3</v>
      </c>
      <c r="H49" s="93">
        <v>0</v>
      </c>
      <c r="I49" s="93">
        <v>2000959</v>
      </c>
      <c r="J49" s="114"/>
      <c r="K49" s="114"/>
    </row>
    <row r="50" spans="1:11" ht="15" customHeight="1">
      <c r="A50" s="11" t="s">
        <v>548</v>
      </c>
      <c r="B50" s="9" t="s">
        <v>549</v>
      </c>
      <c r="C50" s="11"/>
      <c r="D50" s="11" t="s">
        <v>547</v>
      </c>
      <c r="E50" s="45">
        <v>4</v>
      </c>
      <c r="F50" s="46">
        <v>1</v>
      </c>
      <c r="G50" s="47">
        <v>4</v>
      </c>
      <c r="H50" s="93">
        <v>0</v>
      </c>
      <c r="I50" s="93">
        <v>0</v>
      </c>
      <c r="J50" s="114"/>
      <c r="K50" s="114"/>
    </row>
    <row r="51" spans="1:11" ht="15" customHeight="1">
      <c r="A51" s="11" t="s">
        <v>550</v>
      </c>
      <c r="B51" s="9" t="s">
        <v>551</v>
      </c>
      <c r="C51" s="11"/>
      <c r="D51" s="11" t="s">
        <v>547</v>
      </c>
      <c r="E51" s="45">
        <v>4</v>
      </c>
      <c r="F51" s="46">
        <v>1</v>
      </c>
      <c r="G51" s="47">
        <v>5</v>
      </c>
      <c r="H51" s="93">
        <v>16765822</v>
      </c>
      <c r="I51" s="93">
        <v>0</v>
      </c>
      <c r="J51" s="114"/>
      <c r="K51" s="114"/>
    </row>
    <row r="52" spans="1:11" ht="15" customHeight="1">
      <c r="A52" s="11" t="s">
        <v>552</v>
      </c>
      <c r="B52" s="9" t="s">
        <v>13</v>
      </c>
      <c r="C52" s="11"/>
      <c r="D52" s="11" t="s">
        <v>547</v>
      </c>
      <c r="E52" s="45">
        <v>4</v>
      </c>
      <c r="F52" s="46">
        <v>1</v>
      </c>
      <c r="G52" s="47">
        <v>6</v>
      </c>
      <c r="H52" s="93">
        <v>693003</v>
      </c>
      <c r="I52" s="93">
        <v>0</v>
      </c>
      <c r="J52" s="114"/>
      <c r="K52" s="114"/>
    </row>
    <row r="53" spans="1:11" ht="15" customHeight="1">
      <c r="A53" s="7">
        <v>31</v>
      </c>
      <c r="B53" s="8" t="s">
        <v>553</v>
      </c>
      <c r="C53" s="11"/>
      <c r="D53" s="11"/>
      <c r="E53" s="45">
        <v>4</v>
      </c>
      <c r="F53" s="46">
        <v>1</v>
      </c>
      <c r="G53" s="47">
        <v>7</v>
      </c>
      <c r="H53" s="95">
        <v>0</v>
      </c>
      <c r="I53" s="93">
        <v>1005082</v>
      </c>
      <c r="J53" s="114"/>
      <c r="K53" s="114"/>
    </row>
    <row r="54" spans="1:11" ht="15" customHeight="1">
      <c r="A54" s="7" t="s">
        <v>554</v>
      </c>
      <c r="B54" s="8" t="s">
        <v>555</v>
      </c>
      <c r="C54" s="11"/>
      <c r="D54" s="11"/>
      <c r="E54" s="45">
        <v>4</v>
      </c>
      <c r="F54" s="46">
        <v>1</v>
      </c>
      <c r="G54" s="47">
        <v>8</v>
      </c>
      <c r="H54" s="95">
        <f>H48-H41</f>
        <v>17027601</v>
      </c>
      <c r="I54" s="95">
        <v>0</v>
      </c>
      <c r="J54" s="114"/>
      <c r="K54" s="114"/>
    </row>
    <row r="55" spans="1:11" ht="15" customHeight="1">
      <c r="A55" s="11"/>
      <c r="B55" s="9" t="s">
        <v>556</v>
      </c>
      <c r="C55" s="11"/>
      <c r="D55" s="11"/>
      <c r="E55" s="45"/>
      <c r="F55" s="46"/>
      <c r="G55" s="47"/>
      <c r="H55" s="98"/>
      <c r="I55" s="98"/>
      <c r="J55" s="114"/>
      <c r="K55" s="114"/>
    </row>
    <row r="56" spans="1:11" ht="15" customHeight="1">
      <c r="A56" s="7" t="s">
        <v>557</v>
      </c>
      <c r="B56" s="8" t="s">
        <v>558</v>
      </c>
      <c r="C56" s="11"/>
      <c r="D56" s="11"/>
      <c r="E56" s="45">
        <v>4</v>
      </c>
      <c r="F56" s="46">
        <v>1</v>
      </c>
      <c r="G56" s="47">
        <v>9</v>
      </c>
      <c r="H56" s="95">
        <f>SUM(H57:H60)</f>
        <v>65618116</v>
      </c>
      <c r="I56" s="95">
        <v>56119962</v>
      </c>
      <c r="J56" s="114"/>
      <c r="K56" s="114"/>
    </row>
    <row r="57" spans="1:11" ht="15" customHeight="1">
      <c r="A57" s="11" t="s">
        <v>559</v>
      </c>
      <c r="B57" s="9" t="s">
        <v>560</v>
      </c>
      <c r="C57" s="11"/>
      <c r="D57" s="11" t="s">
        <v>499</v>
      </c>
      <c r="E57" s="45">
        <v>4</v>
      </c>
      <c r="F57" s="46">
        <v>2</v>
      </c>
      <c r="G57" s="47">
        <v>0</v>
      </c>
      <c r="H57" s="105"/>
      <c r="I57" s="105">
        <v>10000000</v>
      </c>
      <c r="J57" s="114"/>
      <c r="K57" s="114"/>
    </row>
    <row r="58" spans="1:11" ht="15" customHeight="1">
      <c r="A58" s="11" t="s">
        <v>561</v>
      </c>
      <c r="B58" s="9" t="s">
        <v>562</v>
      </c>
      <c r="C58" s="11"/>
      <c r="D58" s="11" t="s">
        <v>499</v>
      </c>
      <c r="E58" s="45">
        <v>4</v>
      </c>
      <c r="F58" s="46">
        <v>2</v>
      </c>
      <c r="G58" s="47">
        <v>1</v>
      </c>
      <c r="H58" s="105">
        <v>23618116</v>
      </c>
      <c r="I58" s="105">
        <v>0</v>
      </c>
      <c r="J58" s="114"/>
      <c r="K58" s="114"/>
    </row>
    <row r="59" spans="1:11" ht="15" customHeight="1">
      <c r="A59" s="11" t="s">
        <v>563</v>
      </c>
      <c r="B59" s="9" t="s">
        <v>564</v>
      </c>
      <c r="C59" s="11"/>
      <c r="D59" s="11" t="s">
        <v>499</v>
      </c>
      <c r="E59" s="45">
        <v>4</v>
      </c>
      <c r="F59" s="46">
        <v>2</v>
      </c>
      <c r="G59" s="47">
        <v>2</v>
      </c>
      <c r="H59" s="105">
        <v>42000000</v>
      </c>
      <c r="I59" s="105">
        <v>46119962</v>
      </c>
      <c r="J59" s="114"/>
      <c r="K59" s="114"/>
    </row>
    <row r="60" spans="1:11" ht="15" customHeight="1">
      <c r="A60" s="11" t="s">
        <v>565</v>
      </c>
      <c r="B60" s="9" t="s">
        <v>14</v>
      </c>
      <c r="C60" s="11"/>
      <c r="D60" s="11" t="s">
        <v>499</v>
      </c>
      <c r="E60" s="45">
        <v>4</v>
      </c>
      <c r="F60" s="46">
        <v>2</v>
      </c>
      <c r="G60" s="47">
        <v>3</v>
      </c>
      <c r="H60" s="105">
        <v>0</v>
      </c>
      <c r="I60" s="105">
        <v>0</v>
      </c>
      <c r="J60" s="114"/>
      <c r="K60" s="114"/>
    </row>
    <row r="61" spans="1:11" ht="15" customHeight="1">
      <c r="A61" s="7" t="s">
        <v>566</v>
      </c>
      <c r="B61" s="8" t="s">
        <v>567</v>
      </c>
      <c r="C61" s="11"/>
      <c r="D61" s="11"/>
      <c r="E61" s="45">
        <v>4</v>
      </c>
      <c r="F61" s="46">
        <v>2</v>
      </c>
      <c r="G61" s="47">
        <v>4</v>
      </c>
      <c r="H61" s="95">
        <f>SUM(H62:H67)</f>
        <v>41349903</v>
      </c>
      <c r="I61" s="95">
        <v>42439146</v>
      </c>
      <c r="J61" s="114"/>
      <c r="K61" s="114"/>
    </row>
    <row r="62" spans="1:11" ht="15" customHeight="1">
      <c r="A62" s="11" t="s">
        <v>568</v>
      </c>
      <c r="B62" s="9" t="s">
        <v>569</v>
      </c>
      <c r="C62" s="11"/>
      <c r="D62" s="11" t="s">
        <v>547</v>
      </c>
      <c r="E62" s="45">
        <v>4</v>
      </c>
      <c r="F62" s="46">
        <v>2</v>
      </c>
      <c r="G62" s="47">
        <v>5</v>
      </c>
      <c r="H62" s="93"/>
      <c r="I62" s="93">
        <v>0</v>
      </c>
      <c r="J62" s="114"/>
      <c r="K62" s="114"/>
    </row>
    <row r="63" spans="1:11" ht="15" customHeight="1">
      <c r="A63" s="11" t="s">
        <v>570</v>
      </c>
      <c r="B63" s="9" t="s">
        <v>571</v>
      </c>
      <c r="C63" s="11"/>
      <c r="D63" s="11" t="s">
        <v>547</v>
      </c>
      <c r="E63" s="45">
        <v>4</v>
      </c>
      <c r="F63" s="46">
        <v>2</v>
      </c>
      <c r="G63" s="47">
        <v>6</v>
      </c>
      <c r="H63" s="93">
        <v>2616674</v>
      </c>
      <c r="I63" s="93">
        <v>3541932</v>
      </c>
      <c r="J63" s="114"/>
      <c r="K63" s="114"/>
    </row>
    <row r="64" spans="1:11" ht="15" customHeight="1">
      <c r="A64" s="11" t="s">
        <v>572</v>
      </c>
      <c r="B64" s="9" t="s">
        <v>573</v>
      </c>
      <c r="C64" s="11"/>
      <c r="D64" s="11" t="s">
        <v>547</v>
      </c>
      <c r="E64" s="45">
        <v>4</v>
      </c>
      <c r="F64" s="46">
        <v>2</v>
      </c>
      <c r="G64" s="47">
        <v>7</v>
      </c>
      <c r="H64" s="93">
        <v>35998500</v>
      </c>
      <c r="I64" s="93">
        <v>37715002</v>
      </c>
      <c r="J64" s="114"/>
      <c r="K64" s="114"/>
    </row>
    <row r="65" spans="1:11" ht="15" customHeight="1">
      <c r="A65" s="11" t="s">
        <v>574</v>
      </c>
      <c r="B65" s="9" t="s">
        <v>15</v>
      </c>
      <c r="C65" s="11"/>
      <c r="D65" s="11" t="s">
        <v>547</v>
      </c>
      <c r="E65" s="45">
        <v>4</v>
      </c>
      <c r="F65" s="46">
        <v>2</v>
      </c>
      <c r="G65" s="47">
        <v>8</v>
      </c>
      <c r="H65" s="93">
        <v>125642</v>
      </c>
      <c r="I65" s="93">
        <v>151695</v>
      </c>
      <c r="J65" s="114"/>
      <c r="K65" s="114"/>
    </row>
    <row r="66" spans="1:11" ht="15" customHeight="1">
      <c r="A66" s="11" t="s">
        <v>575</v>
      </c>
      <c r="B66" s="9" t="s">
        <v>576</v>
      </c>
      <c r="C66" s="11"/>
      <c r="D66" s="11" t="s">
        <v>547</v>
      </c>
      <c r="E66" s="45">
        <v>4</v>
      </c>
      <c r="F66" s="46">
        <v>2</v>
      </c>
      <c r="G66" s="47">
        <v>9</v>
      </c>
      <c r="H66" s="93">
        <v>1760214</v>
      </c>
      <c r="I66" s="93">
        <v>785169</v>
      </c>
      <c r="J66" s="114"/>
      <c r="K66" s="114"/>
    </row>
    <row r="67" spans="1:11" ht="15" customHeight="1">
      <c r="A67" s="11" t="s">
        <v>577</v>
      </c>
      <c r="B67" s="9" t="s">
        <v>578</v>
      </c>
      <c r="C67" s="11"/>
      <c r="D67" s="11" t="s">
        <v>547</v>
      </c>
      <c r="E67" s="45">
        <v>4</v>
      </c>
      <c r="F67" s="46">
        <v>3</v>
      </c>
      <c r="G67" s="47">
        <v>0</v>
      </c>
      <c r="H67" s="93">
        <v>848873</v>
      </c>
      <c r="I67" s="93">
        <v>245348</v>
      </c>
      <c r="J67" s="114"/>
      <c r="K67" s="114"/>
    </row>
    <row r="68" spans="1:11" ht="15" customHeight="1">
      <c r="A68" s="7" t="s">
        <v>579</v>
      </c>
      <c r="B68" s="8" t="s">
        <v>580</v>
      </c>
      <c r="C68" s="11"/>
      <c r="D68" s="11"/>
      <c r="E68" s="45">
        <v>4</v>
      </c>
      <c r="F68" s="46">
        <v>3</v>
      </c>
      <c r="G68" s="47">
        <v>1</v>
      </c>
      <c r="H68" s="95">
        <f>+H56-H61</f>
        <v>24268213</v>
      </c>
      <c r="I68" s="95">
        <v>13680816</v>
      </c>
      <c r="J68" s="114"/>
      <c r="K68" s="114"/>
    </row>
    <row r="69" spans="1:11" ht="15" customHeight="1">
      <c r="A69" s="7" t="s">
        <v>581</v>
      </c>
      <c r="B69" s="8" t="s">
        <v>582</v>
      </c>
      <c r="C69" s="11"/>
      <c r="D69" s="11"/>
      <c r="E69" s="45">
        <v>4</v>
      </c>
      <c r="F69" s="46">
        <v>3</v>
      </c>
      <c r="G69" s="47">
        <v>2</v>
      </c>
      <c r="H69" s="95">
        <v>0</v>
      </c>
      <c r="I69" s="95">
        <v>0</v>
      </c>
      <c r="J69" s="114"/>
      <c r="K69" s="114"/>
    </row>
    <row r="70" spans="1:11" ht="15" customHeight="1">
      <c r="A70" s="7" t="s">
        <v>583</v>
      </c>
      <c r="B70" s="9" t="s">
        <v>584</v>
      </c>
      <c r="C70" s="11"/>
      <c r="D70" s="11"/>
      <c r="E70" s="45">
        <v>4</v>
      </c>
      <c r="F70" s="46">
        <v>3</v>
      </c>
      <c r="G70" s="47">
        <v>3</v>
      </c>
      <c r="H70" s="105">
        <v>24268213</v>
      </c>
      <c r="I70" s="105">
        <v>14685898</v>
      </c>
      <c r="J70" s="114"/>
      <c r="K70" s="114"/>
    </row>
    <row r="71" spans="1:11" ht="15" customHeight="1">
      <c r="A71" s="7" t="s">
        <v>585</v>
      </c>
      <c r="B71" s="9" t="s">
        <v>586</v>
      </c>
      <c r="C71" s="11"/>
      <c r="D71" s="11"/>
      <c r="E71" s="45">
        <v>4</v>
      </c>
      <c r="F71" s="46">
        <v>3</v>
      </c>
      <c r="G71" s="47">
        <v>4</v>
      </c>
      <c r="H71" s="117">
        <v>22086197</v>
      </c>
      <c r="I71" s="93">
        <v>21411716</v>
      </c>
      <c r="J71" s="114"/>
      <c r="K71" s="114"/>
    </row>
    <row r="72" spans="1:11" ht="15" customHeight="1">
      <c r="A72" s="7" t="s">
        <v>587</v>
      </c>
      <c r="B72" s="9" t="s">
        <v>588</v>
      </c>
      <c r="C72" s="11"/>
      <c r="D72" s="11"/>
      <c r="E72" s="45">
        <v>4</v>
      </c>
      <c r="F72" s="46">
        <v>3</v>
      </c>
      <c r="G72" s="47">
        <v>5</v>
      </c>
      <c r="H72" s="95">
        <v>2182016</v>
      </c>
      <c r="I72" s="95">
        <v>0</v>
      </c>
      <c r="J72" s="114"/>
      <c r="K72" s="114"/>
    </row>
    <row r="73" spans="1:11" ht="15" customHeight="1">
      <c r="A73" s="7" t="s">
        <v>589</v>
      </c>
      <c r="B73" s="9" t="s">
        <v>590</v>
      </c>
      <c r="C73" s="11"/>
      <c r="D73" s="11"/>
      <c r="E73" s="45">
        <v>4</v>
      </c>
      <c r="F73" s="46">
        <v>3</v>
      </c>
      <c r="G73" s="47">
        <v>6</v>
      </c>
      <c r="H73" s="93">
        <v>0</v>
      </c>
      <c r="I73" s="93">
        <v>6725818</v>
      </c>
      <c r="J73" s="114"/>
      <c r="K73" s="114"/>
    </row>
    <row r="74" spans="1:11" ht="15" customHeight="1">
      <c r="A74" s="7" t="s">
        <v>591</v>
      </c>
      <c r="B74" s="9" t="s">
        <v>592</v>
      </c>
      <c r="C74" s="11"/>
      <c r="D74" s="11"/>
      <c r="E74" s="45">
        <v>4</v>
      </c>
      <c r="F74" s="46">
        <v>3</v>
      </c>
      <c r="G74" s="47">
        <v>7</v>
      </c>
      <c r="H74" s="93">
        <v>8677489</v>
      </c>
      <c r="I74" s="93">
        <v>10546204</v>
      </c>
      <c r="J74" s="114"/>
      <c r="K74" s="114"/>
    </row>
    <row r="75" spans="1:11" ht="15" customHeight="1">
      <c r="A75" s="7" t="s">
        <v>593</v>
      </c>
      <c r="B75" s="9" t="s">
        <v>594</v>
      </c>
      <c r="C75" s="11"/>
      <c r="D75" s="11" t="s">
        <v>499</v>
      </c>
      <c r="E75" s="45">
        <v>4</v>
      </c>
      <c r="F75" s="46">
        <v>3</v>
      </c>
      <c r="G75" s="47">
        <v>8</v>
      </c>
      <c r="H75" s="95">
        <v>0</v>
      </c>
      <c r="I75" s="95">
        <v>0</v>
      </c>
      <c r="J75" s="114"/>
      <c r="K75" s="114"/>
    </row>
    <row r="76" spans="1:11" ht="15" customHeight="1">
      <c r="A76" s="7" t="s">
        <v>595</v>
      </c>
      <c r="B76" s="9" t="s">
        <v>596</v>
      </c>
      <c r="C76" s="11"/>
      <c r="D76" s="11" t="s">
        <v>547</v>
      </c>
      <c r="E76" s="45">
        <v>4</v>
      </c>
      <c r="F76" s="46">
        <v>3</v>
      </c>
      <c r="G76" s="47">
        <v>9</v>
      </c>
      <c r="H76" s="95">
        <v>2728179</v>
      </c>
      <c r="I76" s="95">
        <v>0</v>
      </c>
      <c r="J76" s="114"/>
      <c r="K76" s="114"/>
    </row>
    <row r="77" spans="1:11" ht="15" customHeight="1">
      <c r="A77" s="7" t="s">
        <v>597</v>
      </c>
      <c r="B77" s="9" t="s">
        <v>598</v>
      </c>
      <c r="C77" s="11"/>
      <c r="D77" s="11"/>
      <c r="E77" s="45">
        <v>4</v>
      </c>
      <c r="F77" s="46">
        <v>4</v>
      </c>
      <c r="G77" s="47">
        <v>0</v>
      </c>
      <c r="H77" s="93">
        <v>8131326</v>
      </c>
      <c r="I77" s="93">
        <v>3820386</v>
      </c>
      <c r="J77" s="114"/>
      <c r="K77" s="114"/>
    </row>
    <row r="79" spans="1:9" ht="13.5">
      <c r="A79" s="80"/>
      <c r="B79" s="1" t="s">
        <v>57</v>
      </c>
      <c r="C79" s="35"/>
      <c r="D79" s="35"/>
      <c r="E79" s="35"/>
      <c r="F79" s="35"/>
      <c r="I79" s="50" t="s">
        <v>606</v>
      </c>
    </row>
    <row r="80" spans="1:9" ht="13.5">
      <c r="A80" s="80"/>
      <c r="B80" s="83">
        <v>43343</v>
      </c>
      <c r="C80" s="224"/>
      <c r="D80" s="224"/>
      <c r="E80" s="224"/>
      <c r="F80" s="224"/>
      <c r="H80" s="81" t="s">
        <v>250</v>
      </c>
      <c r="I80" s="77" t="s">
        <v>602</v>
      </c>
    </row>
    <row r="81" spans="3:6" ht="12.75">
      <c r="C81" s="224"/>
      <c r="D81" s="224"/>
      <c r="E81" s="224"/>
      <c r="F81" s="224"/>
    </row>
  </sheetData>
  <sheetProtection/>
  <mergeCells count="20">
    <mergeCell ref="E14:G18"/>
    <mergeCell ref="H14:I16"/>
    <mergeCell ref="H17:H18"/>
    <mergeCell ref="I17:I18"/>
    <mergeCell ref="A9:I9"/>
    <mergeCell ref="B3:I3"/>
    <mergeCell ref="B4:I4"/>
    <mergeCell ref="B5:I5"/>
    <mergeCell ref="B6:I6"/>
    <mergeCell ref="B7:I7"/>
    <mergeCell ref="E19:G19"/>
    <mergeCell ref="E20:G20"/>
    <mergeCell ref="C80:F80"/>
    <mergeCell ref="C81:F81"/>
    <mergeCell ref="A10:I10"/>
    <mergeCell ref="B12:H12"/>
    <mergeCell ref="A14:A18"/>
    <mergeCell ref="B14:B18"/>
    <mergeCell ref="C14:C18"/>
    <mergeCell ref="D14:D18"/>
  </mergeCells>
  <printOptions horizontalCentered="1"/>
  <pageMargins left="0.03937007874015748" right="0.03937007874015748" top="0.3543307086614173" bottom="0.3543307086614173" header="0.11811023622047244" footer="0.11811023622047244"/>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B8">
      <selection activeCell="A53" sqref="A53"/>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4"/>
      <c r="K1" s="65"/>
      <c r="L1" s="2" t="s">
        <v>445</v>
      </c>
    </row>
    <row r="2" spans="8:12" ht="13.5">
      <c r="H2" s="64"/>
      <c r="K2" s="296" t="s">
        <v>446</v>
      </c>
      <c r="L2" s="297"/>
    </row>
    <row r="3" spans="1:12" ht="12.75">
      <c r="A3" s="33" t="s">
        <v>61</v>
      </c>
      <c r="B3" s="181" t="s">
        <v>62</v>
      </c>
      <c r="C3" s="182"/>
      <c r="D3" s="182"/>
      <c r="E3" s="182"/>
      <c r="F3" s="182"/>
      <c r="G3" s="182"/>
      <c r="H3" s="182"/>
      <c r="I3" s="183"/>
      <c r="J3" s="182"/>
      <c r="K3" s="182"/>
      <c r="L3" s="183"/>
    </row>
    <row r="4" spans="1:12" ht="12.75" customHeight="1">
      <c r="A4" s="33" t="s">
        <v>63</v>
      </c>
      <c r="B4" s="181" t="s">
        <v>25</v>
      </c>
      <c r="C4" s="182"/>
      <c r="D4" s="182"/>
      <c r="E4" s="182"/>
      <c r="F4" s="182"/>
      <c r="G4" s="182"/>
      <c r="H4" s="182"/>
      <c r="I4" s="183"/>
      <c r="J4" s="182"/>
      <c r="K4" s="182"/>
      <c r="L4" s="183"/>
    </row>
    <row r="5" spans="1:12" ht="12.75">
      <c r="A5" s="33" t="s">
        <v>6</v>
      </c>
      <c r="B5" s="184" t="s">
        <v>486</v>
      </c>
      <c r="C5" s="185"/>
      <c r="D5" s="185"/>
      <c r="E5" s="185"/>
      <c r="F5" s="185"/>
      <c r="G5" s="185"/>
      <c r="H5" s="185"/>
      <c r="I5" s="186"/>
      <c r="J5" s="182"/>
      <c r="K5" s="182"/>
      <c r="L5" s="183"/>
    </row>
    <row r="6" spans="1:12" ht="12.75">
      <c r="A6" s="33" t="s">
        <v>64</v>
      </c>
      <c r="B6" s="184">
        <v>420059834009</v>
      </c>
      <c r="C6" s="185"/>
      <c r="D6" s="185"/>
      <c r="E6" s="185"/>
      <c r="F6" s="185"/>
      <c r="G6" s="185"/>
      <c r="H6" s="185"/>
      <c r="I6" s="186"/>
      <c r="J6" s="182"/>
      <c r="K6" s="182"/>
      <c r="L6" s="183"/>
    </row>
    <row r="7" spans="1:12" ht="12.75">
      <c r="A7" s="33" t="s">
        <v>65</v>
      </c>
      <c r="B7" s="184">
        <v>420059834009</v>
      </c>
      <c r="C7" s="185"/>
      <c r="D7" s="185"/>
      <c r="E7" s="185"/>
      <c r="F7" s="185"/>
      <c r="G7" s="185"/>
      <c r="H7" s="185"/>
      <c r="I7" s="186"/>
      <c r="J7" s="182"/>
      <c r="K7" s="182"/>
      <c r="L7" s="183"/>
    </row>
    <row r="8" spans="9:12" ht="12.75">
      <c r="I8" s="5"/>
      <c r="J8" s="5"/>
      <c r="K8" s="5"/>
      <c r="L8" s="5"/>
    </row>
    <row r="9" spans="1:12" ht="13.5" thickBot="1">
      <c r="A9" s="292" t="s">
        <v>447</v>
      </c>
      <c r="B9" s="292"/>
      <c r="C9" s="292"/>
      <c r="D9" s="292"/>
      <c r="E9" s="292"/>
      <c r="F9" s="292"/>
      <c r="G9" s="292"/>
      <c r="H9" s="292"/>
      <c r="I9" s="292"/>
      <c r="J9" s="292"/>
      <c r="K9" s="292"/>
      <c r="L9" s="292"/>
    </row>
    <row r="10" spans="1:12" ht="13.5" thickTop="1">
      <c r="A10" s="293" t="s">
        <v>634</v>
      </c>
      <c r="B10" s="293"/>
      <c r="C10" s="293"/>
      <c r="D10" s="293"/>
      <c r="E10" s="293"/>
      <c r="F10" s="293"/>
      <c r="G10" s="293"/>
      <c r="H10" s="293"/>
      <c r="I10" s="293"/>
      <c r="J10" s="293"/>
      <c r="K10" s="293"/>
      <c r="L10" s="293"/>
    </row>
    <row r="13" ht="12.75">
      <c r="L13" s="1" t="s">
        <v>448</v>
      </c>
    </row>
    <row r="14" ht="0.75" customHeight="1"/>
    <row r="15" ht="12.75" hidden="1"/>
    <row r="16" spans="1:12" ht="26.25" customHeight="1">
      <c r="A16" s="281" t="s">
        <v>449</v>
      </c>
      <c r="B16" s="295" t="s">
        <v>450</v>
      </c>
      <c r="C16" s="295"/>
      <c r="D16" s="295"/>
      <c r="E16" s="298" t="s">
        <v>451</v>
      </c>
      <c r="F16" s="298"/>
      <c r="G16" s="298"/>
      <c r="H16" s="298"/>
      <c r="I16" s="298"/>
      <c r="J16" s="298"/>
      <c r="K16" s="295" t="s">
        <v>452</v>
      </c>
      <c r="L16" s="295" t="s">
        <v>453</v>
      </c>
    </row>
    <row r="17" spans="1:12" ht="15" customHeight="1">
      <c r="A17" s="281"/>
      <c r="B17" s="295"/>
      <c r="C17" s="295"/>
      <c r="D17" s="295"/>
      <c r="E17" s="298"/>
      <c r="F17" s="298"/>
      <c r="G17" s="298"/>
      <c r="H17" s="298"/>
      <c r="I17" s="298"/>
      <c r="J17" s="298"/>
      <c r="K17" s="295"/>
      <c r="L17" s="295"/>
    </row>
    <row r="18" spans="1:12" ht="16.5" customHeight="1" hidden="1">
      <c r="A18" s="281"/>
      <c r="B18" s="295"/>
      <c r="C18" s="295"/>
      <c r="D18" s="295"/>
      <c r="E18" s="299"/>
      <c r="F18" s="299"/>
      <c r="G18" s="299"/>
      <c r="H18" s="299"/>
      <c r="I18" s="299"/>
      <c r="J18" s="299"/>
      <c r="K18" s="295"/>
      <c r="L18" s="295"/>
    </row>
    <row r="19" spans="1:12" ht="203.25" customHeight="1">
      <c r="A19" s="281"/>
      <c r="B19" s="295"/>
      <c r="C19" s="295"/>
      <c r="D19" s="295"/>
      <c r="E19" s="295" t="s">
        <v>454</v>
      </c>
      <c r="F19" s="66" t="s">
        <v>455</v>
      </c>
      <c r="G19" s="295" t="s">
        <v>456</v>
      </c>
      <c r="H19" s="294" t="s">
        <v>457</v>
      </c>
      <c r="I19" s="295" t="s">
        <v>458</v>
      </c>
      <c r="J19" s="66" t="s">
        <v>459</v>
      </c>
      <c r="K19" s="295"/>
      <c r="L19" s="295"/>
    </row>
    <row r="20" spans="1:12" ht="81" customHeight="1" hidden="1">
      <c r="A20" s="9"/>
      <c r="B20" s="295"/>
      <c r="C20" s="295"/>
      <c r="D20" s="295"/>
      <c r="E20" s="295"/>
      <c r="F20" s="67" t="s">
        <v>460</v>
      </c>
      <c r="G20" s="295"/>
      <c r="H20" s="294"/>
      <c r="I20" s="295"/>
      <c r="J20" s="67"/>
      <c r="K20" s="295"/>
      <c r="L20" s="68"/>
    </row>
    <row r="21" spans="1:12" ht="41.25" customHeight="1" hidden="1">
      <c r="A21" s="9"/>
      <c r="B21" s="295"/>
      <c r="C21" s="295"/>
      <c r="D21" s="295"/>
      <c r="E21" s="295"/>
      <c r="F21" s="68"/>
      <c r="G21" s="295"/>
      <c r="H21" s="294"/>
      <c r="I21" s="295"/>
      <c r="J21" s="67" t="s">
        <v>461</v>
      </c>
      <c r="K21" s="295"/>
      <c r="L21" s="68"/>
    </row>
    <row r="22" spans="1:12" ht="12.75">
      <c r="A22" s="11">
        <v>1</v>
      </c>
      <c r="B22" s="191">
        <v>2</v>
      </c>
      <c r="C22" s="191"/>
      <c r="D22" s="191"/>
      <c r="E22" s="11">
        <v>3</v>
      </c>
      <c r="F22" s="11">
        <v>4</v>
      </c>
      <c r="G22" s="11">
        <v>5</v>
      </c>
      <c r="H22" s="11">
        <v>6</v>
      </c>
      <c r="I22" s="11">
        <v>7</v>
      </c>
      <c r="J22" s="11">
        <v>8</v>
      </c>
      <c r="K22" s="11">
        <v>9</v>
      </c>
      <c r="L22" s="11">
        <v>10</v>
      </c>
    </row>
    <row r="23" spans="1:12" ht="15" customHeight="1">
      <c r="A23" s="8" t="s">
        <v>618</v>
      </c>
      <c r="B23" s="45">
        <v>9</v>
      </c>
      <c r="C23" s="46">
        <v>0</v>
      </c>
      <c r="D23" s="47">
        <v>1</v>
      </c>
      <c r="E23" s="92">
        <v>77308880</v>
      </c>
      <c r="F23" s="92">
        <v>0</v>
      </c>
      <c r="G23" s="92">
        <v>0</v>
      </c>
      <c r="H23" s="92">
        <v>52368847</v>
      </c>
      <c r="I23" s="92">
        <v>23180323</v>
      </c>
      <c r="J23" s="92">
        <v>152858050</v>
      </c>
      <c r="K23" s="92">
        <v>0</v>
      </c>
      <c r="L23" s="92">
        <v>152858050</v>
      </c>
    </row>
    <row r="24" spans="1:12" ht="15" customHeight="1">
      <c r="A24" s="9" t="s">
        <v>462</v>
      </c>
      <c r="B24" s="45">
        <v>9</v>
      </c>
      <c r="C24" s="46">
        <v>0</v>
      </c>
      <c r="D24" s="47">
        <v>2</v>
      </c>
      <c r="E24" s="92">
        <v>0</v>
      </c>
      <c r="F24" s="92">
        <v>0</v>
      </c>
      <c r="G24" s="92">
        <v>0</v>
      </c>
      <c r="H24" s="92">
        <v>0</v>
      </c>
      <c r="I24" s="107">
        <v>0</v>
      </c>
      <c r="J24" s="92">
        <v>0</v>
      </c>
      <c r="K24" s="92">
        <v>0</v>
      </c>
      <c r="L24" s="92">
        <v>0</v>
      </c>
    </row>
    <row r="25" spans="1:12" ht="15" customHeight="1">
      <c r="A25" s="9" t="s">
        <v>463</v>
      </c>
      <c r="B25" s="45">
        <v>9</v>
      </c>
      <c r="C25" s="46">
        <v>0</v>
      </c>
      <c r="D25" s="47">
        <v>3</v>
      </c>
      <c r="E25" s="92">
        <v>0</v>
      </c>
      <c r="F25" s="92">
        <v>0</v>
      </c>
      <c r="G25" s="92">
        <v>0</v>
      </c>
      <c r="H25" s="92">
        <v>0</v>
      </c>
      <c r="I25" s="107">
        <v>0</v>
      </c>
      <c r="J25" s="92">
        <v>0</v>
      </c>
      <c r="K25" s="92">
        <v>0</v>
      </c>
      <c r="L25" s="92">
        <v>0</v>
      </c>
    </row>
    <row r="26" spans="1:12" ht="17.25" customHeight="1">
      <c r="A26" s="301" t="s">
        <v>619</v>
      </c>
      <c r="B26" s="303">
        <v>9</v>
      </c>
      <c r="C26" s="207">
        <v>0</v>
      </c>
      <c r="D26" s="209">
        <v>4</v>
      </c>
      <c r="E26" s="92">
        <v>77308880</v>
      </c>
      <c r="F26" s="92">
        <v>0</v>
      </c>
      <c r="G26" s="92">
        <v>0</v>
      </c>
      <c r="H26" s="92">
        <v>52368847</v>
      </c>
      <c r="I26" s="92">
        <v>23180323</v>
      </c>
      <c r="J26" s="92">
        <v>152858050</v>
      </c>
      <c r="K26" s="92">
        <v>0</v>
      </c>
      <c r="L26" s="92">
        <v>152858050</v>
      </c>
    </row>
    <row r="27" spans="1:12" ht="12.75" customHeight="1">
      <c r="A27" s="302"/>
      <c r="B27" s="304"/>
      <c r="C27" s="208"/>
      <c r="D27" s="210"/>
      <c r="E27" s="109" t="s">
        <v>613</v>
      </c>
      <c r="F27" s="109"/>
      <c r="G27" s="109"/>
      <c r="H27" s="109" t="s">
        <v>613</v>
      </c>
      <c r="I27" s="109" t="s">
        <v>613</v>
      </c>
      <c r="J27" s="109" t="s">
        <v>614</v>
      </c>
      <c r="K27" s="109"/>
      <c r="L27" s="109" t="s">
        <v>614</v>
      </c>
    </row>
    <row r="28" spans="1:12" ht="15" customHeight="1">
      <c r="A28" s="9" t="s">
        <v>464</v>
      </c>
      <c r="B28" s="45">
        <v>9</v>
      </c>
      <c r="C28" s="46">
        <v>0</v>
      </c>
      <c r="D28" s="47">
        <v>5</v>
      </c>
      <c r="E28" s="92">
        <v>0</v>
      </c>
      <c r="F28" s="92">
        <v>0</v>
      </c>
      <c r="G28" s="92">
        <v>0</v>
      </c>
      <c r="H28" s="92">
        <v>0</v>
      </c>
      <c r="I28" s="92">
        <v>0</v>
      </c>
      <c r="J28" s="92">
        <v>0</v>
      </c>
      <c r="K28" s="92">
        <v>0</v>
      </c>
      <c r="L28" s="92">
        <v>0</v>
      </c>
    </row>
    <row r="29" spans="1:12" ht="15" customHeight="1">
      <c r="A29" s="9" t="s">
        <v>465</v>
      </c>
      <c r="B29" s="45">
        <v>9</v>
      </c>
      <c r="C29" s="46">
        <v>0</v>
      </c>
      <c r="D29" s="47">
        <v>6</v>
      </c>
      <c r="E29" s="92">
        <v>0</v>
      </c>
      <c r="F29" s="92">
        <v>0</v>
      </c>
      <c r="G29" s="92">
        <v>0</v>
      </c>
      <c r="H29" s="92">
        <v>0</v>
      </c>
      <c r="I29" s="92">
        <v>0</v>
      </c>
      <c r="J29" s="92">
        <v>0</v>
      </c>
      <c r="K29" s="92">
        <v>0</v>
      </c>
      <c r="L29" s="92">
        <v>0</v>
      </c>
    </row>
    <row r="30" spans="1:12" ht="25.5">
      <c r="A30" s="9" t="s">
        <v>466</v>
      </c>
      <c r="B30" s="45">
        <v>9</v>
      </c>
      <c r="C30" s="46">
        <v>0</v>
      </c>
      <c r="D30" s="47">
        <v>7</v>
      </c>
      <c r="E30" s="92">
        <v>0</v>
      </c>
      <c r="F30" s="92">
        <v>0</v>
      </c>
      <c r="G30" s="92">
        <v>0</v>
      </c>
      <c r="H30" s="92">
        <v>0</v>
      </c>
      <c r="I30" s="92">
        <v>0</v>
      </c>
      <c r="J30" s="92">
        <v>0</v>
      </c>
      <c r="K30" s="92">
        <v>0</v>
      </c>
      <c r="L30" s="92">
        <v>0</v>
      </c>
    </row>
    <row r="31" spans="1:12" ht="15" customHeight="1">
      <c r="A31" s="9" t="s">
        <v>467</v>
      </c>
      <c r="B31" s="45">
        <v>9</v>
      </c>
      <c r="C31" s="46">
        <v>0</v>
      </c>
      <c r="D31" s="47">
        <v>8</v>
      </c>
      <c r="E31" s="92">
        <v>0</v>
      </c>
      <c r="F31" s="92">
        <v>0</v>
      </c>
      <c r="G31" s="92">
        <v>0</v>
      </c>
      <c r="H31" s="92">
        <v>0</v>
      </c>
      <c r="I31" s="94">
        <v>9746744</v>
      </c>
      <c r="J31" s="94">
        <v>9746744</v>
      </c>
      <c r="K31" s="92"/>
      <c r="L31" s="94">
        <v>9746744</v>
      </c>
    </row>
    <row r="32" spans="1:12" ht="15" customHeight="1">
      <c r="A32" s="9" t="s">
        <v>468</v>
      </c>
      <c r="B32" s="45">
        <v>9</v>
      </c>
      <c r="C32" s="46">
        <v>0</v>
      </c>
      <c r="D32" s="47">
        <v>9</v>
      </c>
      <c r="E32" s="92">
        <v>0</v>
      </c>
      <c r="F32" s="92">
        <v>0</v>
      </c>
      <c r="G32" s="92">
        <v>0</v>
      </c>
      <c r="H32" s="92">
        <v>0</v>
      </c>
      <c r="I32" s="92">
        <v>0</v>
      </c>
      <c r="J32" s="92">
        <v>0</v>
      </c>
      <c r="K32" s="92">
        <v>0</v>
      </c>
      <c r="L32" s="92">
        <v>0</v>
      </c>
    </row>
    <row r="33" spans="1:12" ht="15" customHeight="1">
      <c r="A33" s="9" t="s">
        <v>469</v>
      </c>
      <c r="B33" s="45">
        <v>9</v>
      </c>
      <c r="C33" s="46">
        <v>1</v>
      </c>
      <c r="D33" s="47">
        <v>0</v>
      </c>
      <c r="E33" s="92">
        <v>0</v>
      </c>
      <c r="F33" s="92">
        <v>0</v>
      </c>
      <c r="G33" s="92">
        <v>0</v>
      </c>
      <c r="H33" s="92">
        <v>0</v>
      </c>
      <c r="I33" s="94">
        <v>4414994</v>
      </c>
      <c r="J33" s="94">
        <v>4414994</v>
      </c>
      <c r="K33" s="92"/>
      <c r="L33" s="94">
        <v>4414994</v>
      </c>
    </row>
    <row r="34" spans="1:12" ht="25.5">
      <c r="A34" s="82" t="s">
        <v>470</v>
      </c>
      <c r="B34" s="74">
        <v>9</v>
      </c>
      <c r="C34" s="75">
        <v>1</v>
      </c>
      <c r="D34" s="76">
        <v>1</v>
      </c>
      <c r="E34" s="94">
        <v>10804370</v>
      </c>
      <c r="F34" s="92"/>
      <c r="G34" s="92"/>
      <c r="H34" s="94">
        <v>1993770</v>
      </c>
      <c r="I34" s="94">
        <v>-798140</v>
      </c>
      <c r="J34" s="92">
        <v>12000000</v>
      </c>
      <c r="K34" s="92"/>
      <c r="L34" s="92">
        <v>12000000</v>
      </c>
    </row>
    <row r="35" spans="1:12" ht="15" customHeight="1">
      <c r="A35" s="8" t="s">
        <v>620</v>
      </c>
      <c r="B35" s="74">
        <v>9</v>
      </c>
      <c r="C35" s="75">
        <v>1</v>
      </c>
      <c r="D35" s="76">
        <v>2</v>
      </c>
      <c r="E35" s="92">
        <v>88113250</v>
      </c>
      <c r="F35" s="92">
        <v>0</v>
      </c>
      <c r="G35" s="92">
        <v>0</v>
      </c>
      <c r="H35" s="92">
        <v>54362617</v>
      </c>
      <c r="I35" s="92">
        <v>27713933</v>
      </c>
      <c r="J35" s="92">
        <v>170189800</v>
      </c>
      <c r="K35" s="92">
        <v>0</v>
      </c>
      <c r="L35" s="92">
        <v>170189800</v>
      </c>
    </row>
    <row r="36" spans="1:12" ht="15.75" customHeight="1">
      <c r="A36" s="9" t="s">
        <v>471</v>
      </c>
      <c r="B36" s="45">
        <v>9</v>
      </c>
      <c r="C36" s="46">
        <v>1</v>
      </c>
      <c r="D36" s="47">
        <v>3</v>
      </c>
      <c r="E36" s="92">
        <v>0</v>
      </c>
      <c r="F36" s="92">
        <v>0</v>
      </c>
      <c r="G36" s="92">
        <v>0</v>
      </c>
      <c r="H36" s="92">
        <v>0</v>
      </c>
      <c r="I36" s="92">
        <v>0</v>
      </c>
      <c r="J36" s="92">
        <v>0</v>
      </c>
      <c r="K36" s="92">
        <v>0</v>
      </c>
      <c r="L36" s="92">
        <v>0</v>
      </c>
    </row>
    <row r="37" spans="1:12" ht="15" customHeight="1">
      <c r="A37" s="9" t="s">
        <v>472</v>
      </c>
      <c r="B37" s="45">
        <v>9</v>
      </c>
      <c r="C37" s="46">
        <v>1</v>
      </c>
      <c r="D37" s="47">
        <v>4</v>
      </c>
      <c r="E37" s="92">
        <v>0</v>
      </c>
      <c r="F37" s="92">
        <v>0</v>
      </c>
      <c r="G37" s="92">
        <v>0</v>
      </c>
      <c r="H37" s="92">
        <v>0</v>
      </c>
      <c r="I37" s="92">
        <v>0</v>
      </c>
      <c r="J37" s="92">
        <v>0</v>
      </c>
      <c r="K37" s="92">
        <v>0</v>
      </c>
      <c r="L37" s="92">
        <v>0</v>
      </c>
    </row>
    <row r="38" spans="1:12" ht="13.5" customHeight="1">
      <c r="A38" s="284" t="s">
        <v>621</v>
      </c>
      <c r="B38" s="286">
        <v>9</v>
      </c>
      <c r="C38" s="288">
        <v>1</v>
      </c>
      <c r="D38" s="290">
        <v>5</v>
      </c>
      <c r="E38" s="92">
        <v>88113250</v>
      </c>
      <c r="F38" s="92">
        <v>0</v>
      </c>
      <c r="G38" s="92">
        <v>0</v>
      </c>
      <c r="H38" s="92">
        <v>54362617</v>
      </c>
      <c r="I38" s="92">
        <v>27713933</v>
      </c>
      <c r="J38" s="92">
        <v>170189800</v>
      </c>
      <c r="K38" s="92">
        <v>0</v>
      </c>
      <c r="L38" s="92">
        <v>170189800</v>
      </c>
    </row>
    <row r="39" spans="1:12" ht="13.5" customHeight="1">
      <c r="A39" s="285"/>
      <c r="B39" s="287"/>
      <c r="C39" s="289"/>
      <c r="D39" s="291"/>
      <c r="E39" s="109" t="s">
        <v>613</v>
      </c>
      <c r="F39" s="109"/>
      <c r="G39" s="109"/>
      <c r="H39" s="109" t="s">
        <v>613</v>
      </c>
      <c r="I39" s="110" t="s">
        <v>613</v>
      </c>
      <c r="J39" s="109" t="s">
        <v>614</v>
      </c>
      <c r="K39" s="109"/>
      <c r="L39" s="109" t="s">
        <v>614</v>
      </c>
    </row>
    <row r="40" spans="1:12" ht="15" customHeight="1">
      <c r="A40" s="9" t="s">
        <v>473</v>
      </c>
      <c r="B40" s="45">
        <v>9</v>
      </c>
      <c r="C40" s="46">
        <v>1</v>
      </c>
      <c r="D40" s="47">
        <v>6</v>
      </c>
      <c r="E40" s="92">
        <v>0</v>
      </c>
      <c r="F40" s="92">
        <v>0</v>
      </c>
      <c r="G40" s="92">
        <v>0</v>
      </c>
      <c r="H40" s="92">
        <v>0</v>
      </c>
      <c r="I40" s="92">
        <v>0</v>
      </c>
      <c r="J40" s="92">
        <v>0</v>
      </c>
      <c r="K40" s="92">
        <v>0</v>
      </c>
      <c r="L40" s="92">
        <v>0</v>
      </c>
    </row>
    <row r="41" spans="1:12" ht="15" customHeight="1">
      <c r="A41" s="9" t="s">
        <v>474</v>
      </c>
      <c r="B41" s="45">
        <v>9</v>
      </c>
      <c r="C41" s="46">
        <v>1</v>
      </c>
      <c r="D41" s="47">
        <v>7</v>
      </c>
      <c r="E41" s="92">
        <v>0</v>
      </c>
      <c r="F41" s="92">
        <v>0</v>
      </c>
      <c r="G41" s="92">
        <v>0</v>
      </c>
      <c r="H41" s="92">
        <v>0</v>
      </c>
      <c r="I41" s="92">
        <v>0</v>
      </c>
      <c r="J41" s="92">
        <v>0</v>
      </c>
      <c r="K41" s="92">
        <v>0</v>
      </c>
      <c r="L41" s="92">
        <v>0</v>
      </c>
    </row>
    <row r="42" spans="1:12" ht="27" customHeight="1">
      <c r="A42" s="9" t="s">
        <v>475</v>
      </c>
      <c r="B42" s="45">
        <v>9</v>
      </c>
      <c r="C42" s="46">
        <v>1</v>
      </c>
      <c r="D42" s="47">
        <v>8</v>
      </c>
      <c r="E42" s="92">
        <v>0</v>
      </c>
      <c r="F42" s="92">
        <v>0</v>
      </c>
      <c r="G42" s="92">
        <v>0</v>
      </c>
      <c r="H42" s="92">
        <v>0</v>
      </c>
      <c r="I42" s="92">
        <v>0</v>
      </c>
      <c r="J42" s="92">
        <v>0</v>
      </c>
      <c r="K42" s="92">
        <v>0</v>
      </c>
      <c r="L42" s="92">
        <v>0</v>
      </c>
    </row>
    <row r="43" spans="1:12" ht="15" customHeight="1">
      <c r="A43" s="9" t="s">
        <v>476</v>
      </c>
      <c r="B43" s="45">
        <v>9</v>
      </c>
      <c r="C43" s="46">
        <v>1</v>
      </c>
      <c r="D43" s="47">
        <v>9</v>
      </c>
      <c r="E43" s="92">
        <v>0</v>
      </c>
      <c r="F43" s="92">
        <v>0</v>
      </c>
      <c r="G43" s="92">
        <v>0</v>
      </c>
      <c r="H43" s="92">
        <v>0</v>
      </c>
      <c r="I43" s="94">
        <v>1047738</v>
      </c>
      <c r="J43" s="94">
        <v>1047738</v>
      </c>
      <c r="K43" s="92"/>
      <c r="L43" s="94">
        <v>1047738</v>
      </c>
    </row>
    <row r="44" spans="1:12" ht="15" customHeight="1">
      <c r="A44" s="9" t="s">
        <v>477</v>
      </c>
      <c r="B44" s="45">
        <v>9</v>
      </c>
      <c r="C44" s="46">
        <v>2</v>
      </c>
      <c r="D44" s="47">
        <v>0</v>
      </c>
      <c r="E44" s="92">
        <v>0</v>
      </c>
      <c r="F44" s="92">
        <v>0</v>
      </c>
      <c r="G44" s="92">
        <v>0</v>
      </c>
      <c r="H44" s="92">
        <v>0</v>
      </c>
      <c r="I44" s="92">
        <v>0</v>
      </c>
      <c r="J44" s="92">
        <v>0</v>
      </c>
      <c r="K44" s="92">
        <v>0</v>
      </c>
      <c r="L44" s="92">
        <v>0</v>
      </c>
    </row>
    <row r="45" spans="1:12" ht="15" customHeight="1">
      <c r="A45" s="9" t="s">
        <v>478</v>
      </c>
      <c r="B45" s="45">
        <v>9</v>
      </c>
      <c r="C45" s="46">
        <v>2</v>
      </c>
      <c r="D45" s="47">
        <v>1</v>
      </c>
      <c r="E45" s="92">
        <v>0</v>
      </c>
      <c r="F45" s="92">
        <v>0</v>
      </c>
      <c r="G45" s="92">
        <v>0</v>
      </c>
      <c r="H45" s="92">
        <v>0</v>
      </c>
      <c r="I45" s="94">
        <v>4591593</v>
      </c>
      <c r="J45" s="94">
        <v>4591593</v>
      </c>
      <c r="K45" s="92"/>
      <c r="L45" s="94">
        <v>4591593</v>
      </c>
    </row>
    <row r="46" spans="1:12" ht="15" customHeight="1">
      <c r="A46" s="9" t="s">
        <v>479</v>
      </c>
      <c r="B46" s="45">
        <v>9</v>
      </c>
      <c r="C46" s="46">
        <v>2</v>
      </c>
      <c r="D46" s="47">
        <v>2</v>
      </c>
      <c r="E46" s="94">
        <v>104121</v>
      </c>
      <c r="F46" s="92"/>
      <c r="G46" s="92"/>
      <c r="H46" s="94">
        <v>3582</v>
      </c>
      <c r="I46" s="94">
        <v>-79121</v>
      </c>
      <c r="J46" s="92">
        <v>28582</v>
      </c>
      <c r="K46" s="92"/>
      <c r="L46" s="92">
        <v>28582</v>
      </c>
    </row>
    <row r="47" spans="1:12" ht="15" customHeight="1">
      <c r="A47" s="284" t="s">
        <v>622</v>
      </c>
      <c r="B47" s="197">
        <v>9</v>
      </c>
      <c r="C47" s="198">
        <v>2</v>
      </c>
      <c r="D47" s="220">
        <v>3</v>
      </c>
      <c r="E47" s="92">
        <f>+E38+E46</f>
        <v>88217371</v>
      </c>
      <c r="F47" s="92">
        <v>0</v>
      </c>
      <c r="G47" s="92">
        <v>0</v>
      </c>
      <c r="H47" s="92">
        <f>+H46+H38</f>
        <v>54366199</v>
      </c>
      <c r="I47" s="92">
        <f>+I38+I43-I45+I46</f>
        <v>24090957</v>
      </c>
      <c r="J47" s="92">
        <f>+J38+J43-J45+J46</f>
        <v>166674527</v>
      </c>
      <c r="K47" s="92">
        <v>0</v>
      </c>
      <c r="L47" s="92">
        <f>+L38+L43-L45+L46</f>
        <v>166674527</v>
      </c>
    </row>
    <row r="48" spans="1:12" ht="12.75" customHeight="1">
      <c r="A48" s="285" t="s">
        <v>480</v>
      </c>
      <c r="B48" s="197"/>
      <c r="C48" s="198"/>
      <c r="D48" s="220"/>
      <c r="E48" s="111"/>
      <c r="F48" s="111"/>
      <c r="G48" s="111"/>
      <c r="H48" s="111"/>
      <c r="I48" s="111"/>
      <c r="J48" s="111"/>
      <c r="K48" s="111"/>
      <c r="L48" s="111"/>
    </row>
    <row r="49" spans="1:12" ht="12.75" customHeight="1">
      <c r="A49" s="10"/>
      <c r="E49" s="104"/>
      <c r="F49" s="104"/>
      <c r="G49" s="104"/>
      <c r="H49" s="104"/>
      <c r="I49" s="104"/>
      <c r="J49" s="104"/>
      <c r="K49" s="104"/>
      <c r="L49" s="104"/>
    </row>
    <row r="51" ht="12.75">
      <c r="A51" s="1" t="s">
        <v>57</v>
      </c>
    </row>
    <row r="52" spans="1:12" ht="12.75">
      <c r="A52" s="83">
        <v>43343</v>
      </c>
      <c r="E52" s="35"/>
      <c r="F52" s="35"/>
      <c r="G52" s="35"/>
      <c r="H52" s="35"/>
      <c r="L52" s="50" t="s">
        <v>606</v>
      </c>
    </row>
    <row r="53" spans="5:12" ht="12.75">
      <c r="E53" s="300"/>
      <c r="F53" s="300"/>
      <c r="G53" s="300"/>
      <c r="H53" s="300"/>
      <c r="I53" s="1" t="s">
        <v>250</v>
      </c>
      <c r="L53" s="77" t="s">
        <v>602</v>
      </c>
    </row>
    <row r="54" spans="5:8" ht="12.75">
      <c r="E54" s="300"/>
      <c r="F54" s="300"/>
      <c r="G54" s="300"/>
      <c r="H54" s="300"/>
    </row>
  </sheetData>
  <sheetProtection/>
  <mergeCells count="38">
    <mergeCell ref="E54:H54"/>
    <mergeCell ref="A47:A48"/>
    <mergeCell ref="B47:B48"/>
    <mergeCell ref="C47:C48"/>
    <mergeCell ref="D47:D48"/>
    <mergeCell ref="B22:D22"/>
    <mergeCell ref="A26:A27"/>
    <mergeCell ref="B26:B27"/>
    <mergeCell ref="C26:C27"/>
    <mergeCell ref="E53:H53"/>
    <mergeCell ref="D26:D27"/>
    <mergeCell ref="B6:I6"/>
    <mergeCell ref="J6:L6"/>
    <mergeCell ref="A16:A19"/>
    <mergeCell ref="B16:D21"/>
    <mergeCell ref="E16:J17"/>
    <mergeCell ref="K16:K21"/>
    <mergeCell ref="L16:L19"/>
    <mergeCell ref="E18:J18"/>
    <mergeCell ref="E19:E21"/>
    <mergeCell ref="G19:G21"/>
    <mergeCell ref="K2:L2"/>
    <mergeCell ref="B3:I3"/>
    <mergeCell ref="J3:L3"/>
    <mergeCell ref="B4:I4"/>
    <mergeCell ref="J4:L4"/>
    <mergeCell ref="B5:I5"/>
    <mergeCell ref="J5:L5"/>
    <mergeCell ref="A38:A39"/>
    <mergeCell ref="B38:B39"/>
    <mergeCell ref="C38:C39"/>
    <mergeCell ref="D38:D39"/>
    <mergeCell ref="B7:I7"/>
    <mergeCell ref="J7:L7"/>
    <mergeCell ref="A9:L9"/>
    <mergeCell ref="A10:L10"/>
    <mergeCell ref="H19:H21"/>
    <mergeCell ref="I19:I21"/>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20" sqref="A20:C20"/>
    </sheetView>
  </sheetViews>
  <sheetFormatPr defaultColWidth="9.00390625" defaultRowHeight="13.5" customHeight="1"/>
  <cols>
    <col min="1" max="3" width="20.75390625" style="73" customWidth="1"/>
    <col min="4" max="5" width="20.75390625" style="13" customWidth="1"/>
    <col min="6" max="16384" width="9.125" style="13" customWidth="1"/>
  </cols>
  <sheetData>
    <row r="1" spans="1:13" ht="13.5" customHeight="1">
      <c r="A1" s="305" t="s">
        <v>481</v>
      </c>
      <c r="B1" s="305"/>
      <c r="C1" s="305"/>
      <c r="D1" s="119" t="s">
        <v>7</v>
      </c>
      <c r="E1" s="119"/>
      <c r="G1" s="14"/>
      <c r="H1" s="14"/>
      <c r="I1" s="15"/>
      <c r="K1" s="15"/>
      <c r="L1" s="15"/>
      <c r="M1" s="15"/>
    </row>
    <row r="2" spans="1:13" s="69" customFormat="1" ht="27" customHeight="1">
      <c r="A2" s="306" t="s">
        <v>482</v>
      </c>
      <c r="B2" s="306"/>
      <c r="C2" s="306"/>
      <c r="D2" s="307" t="s">
        <v>488</v>
      </c>
      <c r="E2" s="307"/>
      <c r="G2" s="70"/>
      <c r="H2" s="70"/>
      <c r="I2" s="71"/>
      <c r="K2" s="71"/>
      <c r="L2" s="71"/>
      <c r="M2" s="71"/>
    </row>
    <row r="3" spans="1:13" ht="13.5" customHeight="1">
      <c r="A3" s="308"/>
      <c r="B3" s="308"/>
      <c r="C3" s="308"/>
      <c r="D3" s="309"/>
      <c r="E3" s="309"/>
      <c r="F3" s="17"/>
      <c r="G3" s="17"/>
      <c r="H3" s="17"/>
      <c r="I3" s="17"/>
      <c r="J3" s="17"/>
      <c r="K3" s="17"/>
      <c r="L3" s="17"/>
      <c r="M3" s="17"/>
    </row>
    <row r="4" spans="1:13" ht="30" customHeight="1" thickBot="1">
      <c r="A4" s="121" t="s">
        <v>483</v>
      </c>
      <c r="B4" s="122"/>
      <c r="C4" s="123"/>
      <c r="D4" s="121" t="s">
        <v>484</v>
      </c>
      <c r="E4" s="123"/>
      <c r="F4" s="17"/>
      <c r="G4" s="17"/>
      <c r="H4" s="17"/>
      <c r="I4" s="17"/>
      <c r="J4" s="17"/>
      <c r="K4" s="17"/>
      <c r="L4" s="17"/>
      <c r="M4" s="17"/>
    </row>
    <row r="5" spans="1:5" ht="15" customHeight="1" thickTop="1">
      <c r="A5" s="310"/>
      <c r="B5" s="311"/>
      <c r="C5" s="312"/>
      <c r="D5" s="313"/>
      <c r="E5" s="314"/>
    </row>
    <row r="6" spans="1:5" ht="15.75" customHeight="1">
      <c r="A6" s="315">
        <f>IF('[1]Tabela F'!A6:C6&gt;0,'[1]Tabela F'!A6:C6,"")</f>
      </c>
      <c r="B6" s="316"/>
      <c r="C6" s="317"/>
      <c r="D6" s="318">
        <f>IF('[1]Tabela F'!D6:E6&gt;0,'[1]Tabela F'!D6:E6,"")</f>
      </c>
      <c r="E6" s="319"/>
    </row>
    <row r="7" spans="1:5" ht="15" customHeight="1">
      <c r="A7" s="315">
        <f>IF('[1]Tabela F'!A7:C7&gt;0,'[1]Tabela F'!A7:C7,"")</f>
      </c>
      <c r="B7" s="316"/>
      <c r="C7" s="317"/>
      <c r="D7" s="318">
        <f>IF('[1]Tabela F'!D7:E7&gt;0,'[1]Tabela F'!D7:E7,"")</f>
      </c>
      <c r="E7" s="319"/>
    </row>
    <row r="8" spans="1:5" ht="15" customHeight="1">
      <c r="A8" s="315">
        <f>IF('[1]Tabela F'!A8:C8&gt;0,'[1]Tabela F'!A8:C8,"")</f>
      </c>
      <c r="B8" s="316"/>
      <c r="C8" s="317"/>
      <c r="D8" s="318">
        <f>IF('[1]Tabela F'!D8:E8&gt;0,'[1]Tabela F'!D8:E8,"")</f>
      </c>
      <c r="E8" s="319"/>
    </row>
    <row r="9" spans="1:5" ht="15" customHeight="1">
      <c r="A9" s="315">
        <f>IF('[1]Tabela F'!A9:C9&gt;0,'[1]Tabela F'!A9:C9,"")</f>
      </c>
      <c r="B9" s="316"/>
      <c r="C9" s="317"/>
      <c r="D9" s="318">
        <f>IF('[1]Tabela F'!D9:E9&gt;0,'[1]Tabela F'!D9:E9,"")</f>
      </c>
      <c r="E9" s="319"/>
    </row>
    <row r="10" spans="1:5" ht="15.75" customHeight="1">
      <c r="A10" s="315">
        <f>IF('[1]Tabela F'!A10:C10&gt;0,'[1]Tabela F'!A10:C10,"")</f>
      </c>
      <c r="B10" s="316"/>
      <c r="C10" s="317"/>
      <c r="D10" s="318">
        <f>IF('[1]Tabela F'!D10:E10&gt;0,'[1]Tabela F'!D10:E10,"")</f>
      </c>
      <c r="E10" s="319"/>
    </row>
    <row r="11" spans="1:5" ht="15" customHeight="1">
      <c r="A11" s="315">
        <f>IF('[1]Tabela F'!A11:C11&gt;0,'[1]Tabela F'!A11:C11,"")</f>
      </c>
      <c r="B11" s="316"/>
      <c r="C11" s="317"/>
      <c r="D11" s="318">
        <f>IF('[1]Tabela F'!D11:E11&gt;0,'[1]Tabela F'!D11:E11,"")</f>
      </c>
      <c r="E11" s="319"/>
    </row>
    <row r="12" spans="1:5" ht="15" customHeight="1">
      <c r="A12" s="315">
        <f>IF('[1]Tabela F'!A12:C12&gt;0,'[1]Tabela F'!A12:C12,"")</f>
      </c>
      <c r="B12" s="316"/>
      <c r="C12" s="317"/>
      <c r="D12" s="318">
        <f>IF('[1]Tabela F'!D12:E12&gt;0,'[1]Tabela F'!D12:E12,"")</f>
      </c>
      <c r="E12" s="319"/>
    </row>
    <row r="13" spans="1:5" ht="15" customHeight="1">
      <c r="A13" s="315">
        <f>IF('[1]Tabela F'!A13:C13&gt;0,'[1]Tabela F'!A13:C13,"")</f>
      </c>
      <c r="B13" s="316"/>
      <c r="C13" s="317"/>
      <c r="D13" s="318">
        <f>IF('[1]Tabela F'!D13:E13&gt;0,'[1]Tabela F'!D13:E13,"")</f>
      </c>
      <c r="E13" s="319"/>
    </row>
    <row r="14" spans="1:5" ht="15" customHeight="1">
      <c r="A14" s="315">
        <f>IF('[1]Tabela F'!A14:C14&gt;0,'[1]Tabela F'!A14:C14,"")</f>
      </c>
      <c r="B14" s="316"/>
      <c r="C14" s="317"/>
      <c r="D14" s="318">
        <f>IF('[1]Tabela F'!D14:E14&gt;0,'[1]Tabela F'!D14:E14,"")</f>
      </c>
      <c r="E14" s="319"/>
    </row>
    <row r="15" spans="1:5" ht="15" customHeight="1">
      <c r="A15" s="315">
        <f>IF('[1]Tabela F'!A15:C15&gt;0,'[1]Tabela F'!A15:C15,"")</f>
      </c>
      <c r="B15" s="316"/>
      <c r="C15" s="317"/>
      <c r="D15" s="318">
        <f>IF('[1]Tabela F'!D15:E15&gt;0,'[1]Tabela F'!D15:E15,"")</f>
      </c>
      <c r="E15" s="319"/>
    </row>
    <row r="16" spans="1:5" ht="15" customHeight="1">
      <c r="A16" s="315">
        <f>IF('[1]Tabela F'!A16:C16&gt;0,'[1]Tabela F'!A16:C16,"")</f>
      </c>
      <c r="B16" s="316"/>
      <c r="C16" s="317"/>
      <c r="D16" s="318">
        <f>IF('[1]Tabela F'!D16:E16&gt;0,'[1]Tabela F'!D16:E16,"")</f>
      </c>
      <c r="E16" s="319"/>
    </row>
    <row r="17" spans="1:5" ht="16.5" customHeight="1">
      <c r="A17" s="315">
        <f>IF('[1]Tabela F'!A17:C17&gt;0,'[1]Tabela F'!A17:C17,"")</f>
      </c>
      <c r="B17" s="316"/>
      <c r="C17" s="317"/>
      <c r="D17" s="318">
        <f>IF('[1]Tabela F'!D17:E17&gt;0,'[1]Tabela F'!D17:E17,"")</f>
      </c>
      <c r="E17" s="319"/>
    </row>
    <row r="18" spans="1:5" ht="15" customHeight="1">
      <c r="A18" s="315">
        <f>IF('[1]Tabela F'!A18:C18&gt;0,'[1]Tabela F'!A18:C18,"")</f>
      </c>
      <c r="B18" s="316"/>
      <c r="C18" s="317"/>
      <c r="D18" s="318">
        <f>IF('[1]Tabela F'!D18:E18&gt;0,'[1]Tabela F'!D18:E18,"")</f>
      </c>
      <c r="E18" s="319"/>
    </row>
    <row r="19" spans="1:5" ht="15" customHeight="1">
      <c r="A19" s="315">
        <f>IF('[1]Tabela F'!A19:C19&gt;0,'[1]Tabela F'!A19:C19,"")</f>
      </c>
      <c r="B19" s="316"/>
      <c r="C19" s="317"/>
      <c r="D19" s="318">
        <f>IF('[1]Tabela F'!D19:E19&gt;0,'[1]Tabela F'!D19:E19,"")</f>
      </c>
      <c r="E19" s="319"/>
    </row>
    <row r="20" spans="1:5" ht="15" customHeight="1">
      <c r="A20" s="315">
        <f>IF('[1]Tabela F'!A20:C20&gt;0,'[1]Tabela F'!A20:C20,"")</f>
      </c>
      <c r="B20" s="316"/>
      <c r="C20" s="317"/>
      <c r="D20" s="318">
        <f>IF('[1]Tabela F'!D20:E20&gt;0,'[1]Tabela F'!D20:E20,"")</f>
      </c>
      <c r="E20" s="319"/>
    </row>
    <row r="21" spans="1:5" ht="15.75" customHeight="1">
      <c r="A21" s="315">
        <f>IF('[1]Tabela F'!A21:C21&gt;0,'[1]Tabela F'!A21:C21,"")</f>
      </c>
      <c r="B21" s="316"/>
      <c r="C21" s="317"/>
      <c r="D21" s="318">
        <f>IF('[1]Tabela F'!D21:E21&gt;0,'[1]Tabela F'!D21:E21,"")</f>
      </c>
      <c r="E21" s="319"/>
    </row>
    <row r="22" spans="1:5" ht="15" customHeight="1">
      <c r="A22" s="315">
        <f>IF('[1]Tabela F'!A22:C22&gt;0,'[1]Tabela F'!A22:C22,"")</f>
      </c>
      <c r="B22" s="316"/>
      <c r="C22" s="317"/>
      <c r="D22" s="318">
        <f>IF('[1]Tabela F'!D22:E22&gt;0,'[1]Tabela F'!D22:E22,"")</f>
      </c>
      <c r="E22" s="319"/>
    </row>
    <row r="23" spans="1:5" ht="15" customHeight="1">
      <c r="A23" s="315">
        <f>IF('[1]Tabela F'!A23:C23&gt;0,'[1]Tabela F'!A23:C23,"")</f>
      </c>
      <c r="B23" s="316"/>
      <c r="C23" s="317"/>
      <c r="D23" s="318">
        <f>IF('[1]Tabela F'!D23:E23&gt;0,'[1]Tabela F'!D23:E23,"")</f>
      </c>
      <c r="E23" s="319"/>
    </row>
    <row r="24" spans="1:5" ht="15" customHeight="1">
      <c r="A24" s="315">
        <f>IF('[1]Tabela F'!A24:C24&gt;0,'[1]Tabela F'!A24:C24,"")</f>
      </c>
      <c r="B24" s="316"/>
      <c r="C24" s="317"/>
      <c r="D24" s="318">
        <f>IF('[1]Tabela F'!D24:E24&gt;0,'[1]Tabela F'!D24:E24,"")</f>
      </c>
      <c r="E24" s="319"/>
    </row>
    <row r="25" spans="1:5" ht="15.75" customHeight="1">
      <c r="A25" s="315">
        <f>IF('[1]Tabela F'!A25:C25&gt;0,'[1]Tabela F'!A25:C25,"")</f>
      </c>
      <c r="B25" s="316"/>
      <c r="C25" s="317"/>
      <c r="D25" s="318">
        <f>IF('[1]Tabela F'!D25:E25&gt;0,'[1]Tabela F'!D25:E25,"")</f>
      </c>
      <c r="E25" s="319"/>
    </row>
    <row r="26" spans="1:5" ht="16.5" customHeight="1">
      <c r="A26" s="315">
        <f>IF('[1]Tabela F'!A26:C26&gt;0,'[1]Tabela F'!A26:C26,"")</f>
      </c>
      <c r="B26" s="316"/>
      <c r="C26" s="317"/>
      <c r="D26" s="318">
        <f>IF('[1]Tabela F'!D26:E26&gt;0,'[1]Tabela F'!D26:E26,"")</f>
      </c>
      <c r="E26" s="319"/>
    </row>
    <row r="27" spans="1:5" ht="15" customHeight="1">
      <c r="A27" s="315">
        <f>IF('[1]Tabela F'!A27:C27&gt;0,'[1]Tabela F'!A27:C27,"")</f>
      </c>
      <c r="B27" s="316"/>
      <c r="C27" s="317"/>
      <c r="D27" s="318">
        <f>IF('[1]Tabela F'!D27:E27&gt;0,'[1]Tabela F'!D27:E27,"")</f>
      </c>
      <c r="E27" s="319"/>
    </row>
    <row r="28" spans="1:5" ht="15" customHeight="1">
      <c r="A28" s="320">
        <f>IF('[1]Tabela F'!A28:C28&gt;0,'[1]Tabela F'!A28:C28,"")</f>
      </c>
      <c r="B28" s="331"/>
      <c r="C28" s="321"/>
      <c r="D28" s="322">
        <f>IF('[1]Tabela F'!D28:E28&gt;0,'[1]Tabela F'!D28:E28,"")</f>
      </c>
      <c r="E28" s="323"/>
    </row>
    <row r="30" spans="1:5" ht="13.5" customHeight="1">
      <c r="A30" s="26" t="s">
        <v>57</v>
      </c>
      <c r="B30" s="115">
        <v>43343</v>
      </c>
      <c r="C30" s="72"/>
      <c r="D30" s="148" t="s">
        <v>58</v>
      </c>
      <c r="E30" s="148"/>
    </row>
    <row r="31" spans="1:5" ht="13.5" customHeight="1">
      <c r="A31" s="27"/>
      <c r="B31" s="116"/>
      <c r="C31" s="27"/>
      <c r="D31" s="155" t="s">
        <v>608</v>
      </c>
      <c r="E31" s="155"/>
    </row>
    <row r="32" spans="1:5" ht="13.5" customHeight="1">
      <c r="A32" s="27"/>
      <c r="B32" s="116"/>
      <c r="C32" s="27"/>
      <c r="D32" s="27"/>
      <c r="E32" s="27"/>
    </row>
    <row r="33" spans="1:5" ht="13.5" customHeight="1">
      <c r="A33" s="27"/>
      <c r="B33" s="27"/>
      <c r="C33" s="27"/>
      <c r="D33" s="148" t="s">
        <v>603</v>
      </c>
      <c r="E33" s="148"/>
    </row>
    <row r="34" spans="1:5" ht="13.5" customHeight="1">
      <c r="A34" s="27"/>
      <c r="B34" s="27"/>
      <c r="C34" s="27"/>
      <c r="D34" s="149" t="s">
        <v>602</v>
      </c>
      <c r="E34" s="149"/>
    </row>
  </sheetData>
  <sheetProtection/>
  <mergeCells count="60">
    <mergeCell ref="D34:E34"/>
    <mergeCell ref="A25:C25"/>
    <mergeCell ref="D25:E25"/>
    <mergeCell ref="A26:C26"/>
    <mergeCell ref="D26:E26"/>
    <mergeCell ref="A27:C27"/>
    <mergeCell ref="D27:E27"/>
    <mergeCell ref="A28:C28"/>
    <mergeCell ref="D28:E28"/>
    <mergeCell ref="D30:E30"/>
    <mergeCell ref="D31:E31"/>
    <mergeCell ref="D33:E33"/>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4:C4"/>
    <mergeCell ref="D4:E4"/>
    <mergeCell ref="A5:C5"/>
    <mergeCell ref="D5:E5"/>
    <mergeCell ref="A6:C6"/>
    <mergeCell ref="D6:E6"/>
    <mergeCell ref="A1:C1"/>
    <mergeCell ref="D1:E1"/>
    <mergeCell ref="A2:C2"/>
    <mergeCell ref="D2:E2"/>
    <mergeCell ref="A3:C3"/>
    <mergeCell ref="D3:E3"/>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2016-12-05T14:38:26Z</cp:lastPrinted>
  <dcterms:created xsi:type="dcterms:W3CDTF">2012-03-27T07:03:23Z</dcterms:created>
  <dcterms:modified xsi:type="dcterms:W3CDTF">2018-08-31T09:39:55Z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