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5480" windowHeight="1102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</externalReferences>
  <definedNames>
    <definedName name="_xlnm.Print_Area" localSheetId="3">'Tabela D'!$A$1:$I$81</definedName>
    <definedName name="_xlnm.Print_Area" localSheetId="4">'Tabela F'!$A$1:$L$53</definedName>
  </definedNames>
  <calcPr calcId="145621"/>
</workbook>
</file>

<file path=xl/calcChain.xml><?xml version="1.0" encoding="utf-8"?>
<calcChain xmlns="http://schemas.openxmlformats.org/spreadsheetml/2006/main">
  <c r="H72" i="8" l="1"/>
  <c r="I72" i="8"/>
  <c r="I71" i="8"/>
  <c r="H71" i="8"/>
  <c r="I68" i="8"/>
  <c r="H68" i="8"/>
  <c r="I54" i="8"/>
  <c r="H54" i="8"/>
  <c r="H48" i="8"/>
  <c r="H38" i="8" l="1"/>
  <c r="I174" i="4" l="1"/>
  <c r="I175" i="4" s="1"/>
  <c r="I171" i="4"/>
  <c r="I172" i="4" s="1"/>
  <c r="J110" i="5"/>
  <c r="I61" i="8" l="1"/>
  <c r="H61" i="8"/>
  <c r="I56" i="8"/>
  <c r="H56" i="8"/>
  <c r="I48" i="8"/>
  <c r="I41" i="8"/>
  <c r="H41" i="8"/>
  <c r="I38" i="8"/>
  <c r="I30" i="8"/>
  <c r="H30" i="8"/>
  <c r="J144" i="5"/>
  <c r="G144" i="5"/>
  <c r="J137" i="5"/>
  <c r="J128" i="5" s="1"/>
  <c r="G137" i="5"/>
  <c r="J129" i="5"/>
  <c r="G129" i="5"/>
  <c r="G128" i="5"/>
  <c r="J119" i="5"/>
  <c r="G119" i="5"/>
  <c r="J116" i="5"/>
  <c r="G116" i="5"/>
  <c r="G110" i="5"/>
  <c r="J105" i="5"/>
  <c r="J89" i="5" s="1"/>
  <c r="G105" i="5"/>
  <c r="G89" i="5" s="1"/>
  <c r="G154" i="5" s="1"/>
  <c r="G156" i="5" s="1"/>
  <c r="J99" i="5"/>
  <c r="G99" i="5"/>
  <c r="J90" i="5"/>
  <c r="G90" i="5"/>
  <c r="J71" i="5"/>
  <c r="I71" i="5"/>
  <c r="H71" i="5"/>
  <c r="G71" i="5"/>
  <c r="J65" i="5"/>
  <c r="I65" i="5"/>
  <c r="H65" i="5"/>
  <c r="G65" i="5"/>
  <c r="J62" i="5"/>
  <c r="I62" i="5"/>
  <c r="H62" i="5"/>
  <c r="G62" i="5"/>
  <c r="J61" i="5"/>
  <c r="I61" i="5"/>
  <c r="H61" i="5"/>
  <c r="G61" i="5"/>
  <c r="J54" i="5"/>
  <c r="I54" i="5"/>
  <c r="H54" i="5"/>
  <c r="G54" i="5"/>
  <c r="J53" i="5"/>
  <c r="I53" i="5"/>
  <c r="H53" i="5"/>
  <c r="G53" i="5"/>
  <c r="J48" i="5"/>
  <c r="I48" i="5"/>
  <c r="H48" i="5"/>
  <c r="G48" i="5"/>
  <c r="J39" i="5"/>
  <c r="I39" i="5"/>
  <c r="H39" i="5"/>
  <c r="G39" i="5"/>
  <c r="J33" i="5"/>
  <c r="I33" i="5"/>
  <c r="H33" i="5"/>
  <c r="G33" i="5"/>
  <c r="J26" i="5"/>
  <c r="I26" i="5"/>
  <c r="H26" i="5"/>
  <c r="G26" i="5"/>
  <c r="J20" i="5"/>
  <c r="I20" i="5"/>
  <c r="H20" i="5"/>
  <c r="G20" i="5"/>
  <c r="J19" i="5"/>
  <c r="J83" i="5" s="1"/>
  <c r="J85" i="5" s="1"/>
  <c r="I19" i="5"/>
  <c r="I83" i="5" s="1"/>
  <c r="I85" i="5" s="1"/>
  <c r="H19" i="5"/>
  <c r="H83" i="5" s="1"/>
  <c r="H85" i="5" s="1"/>
  <c r="G19" i="5"/>
  <c r="G83" i="5" s="1"/>
  <c r="G85" i="5" s="1"/>
  <c r="H156" i="4"/>
  <c r="H163" i="4" s="1"/>
  <c r="H149" i="4"/>
  <c r="H162" i="4" s="1"/>
  <c r="H139" i="4"/>
  <c r="H138" i="4"/>
  <c r="H141" i="4" s="1"/>
  <c r="H115" i="4"/>
  <c r="H111" i="4"/>
  <c r="H102" i="4"/>
  <c r="H92" i="4"/>
  <c r="H119" i="4" s="1"/>
  <c r="I78" i="4"/>
  <c r="I90" i="4" s="1"/>
  <c r="H78" i="4"/>
  <c r="H90" i="4" s="1"/>
  <c r="I67" i="4"/>
  <c r="H67" i="4"/>
  <c r="I56" i="4"/>
  <c r="I63" i="4" s="1"/>
  <c r="H56" i="4"/>
  <c r="H63" i="4" s="1"/>
  <c r="I49" i="4"/>
  <c r="H49" i="4"/>
  <c r="I36" i="4"/>
  <c r="H36" i="4"/>
  <c r="I33" i="4"/>
  <c r="H33" i="4"/>
  <c r="I27" i="4"/>
  <c r="H27" i="4"/>
  <c r="I23" i="4"/>
  <c r="H23" i="4"/>
  <c r="I22" i="4"/>
  <c r="I46" i="4" s="1"/>
  <c r="I64" i="4" s="1"/>
  <c r="I124" i="4" s="1"/>
  <c r="I133" i="4" s="1"/>
  <c r="I144" i="4" s="1"/>
  <c r="I168" i="4" s="1"/>
  <c r="H22" i="4"/>
  <c r="H46" i="4" s="1"/>
  <c r="H64" i="4" s="1"/>
  <c r="I39" i="8" l="1"/>
  <c r="I70" i="8" s="1"/>
  <c r="H70" i="8"/>
  <c r="H39" i="8"/>
  <c r="H77" i="8" s="1"/>
  <c r="J154" i="5"/>
  <c r="J156" i="5" s="1"/>
  <c r="H165" i="4"/>
  <c r="H166" i="4"/>
  <c r="H120" i="4"/>
  <c r="H124" i="4" s="1"/>
  <c r="H133" i="4" s="1"/>
  <c r="H144" i="4" s="1"/>
  <c r="H142" i="4"/>
  <c r="I77" i="8" l="1"/>
  <c r="H171" i="4"/>
  <c r="H175" i="4" s="1"/>
  <c r="H168" i="4"/>
  <c r="H174" i="4" s="1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</calcChain>
</file>

<file path=xl/sharedStrings.xml><?xml version="1.0" encoding="utf-8"?>
<sst xmlns="http://schemas.openxmlformats.org/spreadsheetml/2006/main" count="746" uniqueCount="641">
  <si>
    <t>1.</t>
  </si>
  <si>
    <t>2.</t>
  </si>
  <si>
    <t>3.</t>
  </si>
  <si>
    <t>4.</t>
  </si>
  <si>
    <t>5.</t>
  </si>
  <si>
    <t>6.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</si>
  <si>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</si>
  <si>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</si>
  <si>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</si>
  <si>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</si>
  <si>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</si>
  <si>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</si>
  <si>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</si>
  <si>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</si>
  <si>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</si>
  <si>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</si>
  <si>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</si>
  <si>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</si>
  <si>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</si>
  <si>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</si>
  <si>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</si>
  <si>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</si>
  <si>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</si>
  <si>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</si>
  <si>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</si>
  <si>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</si>
  <si>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</si>
  <si>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</si>
  <si>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</si>
  <si>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</si>
  <si>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</si>
  <si>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</si>
  <si>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</si>
  <si>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</si>
  <si>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</si>
  <si>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 xml:space="preserve"> External auditor name and headquarters</t>
  </si>
  <si>
    <t xml:space="preserve"> Indication of whether the financial statements for the period are audited by external auditor</t>
  </si>
  <si>
    <t>2. SUPERVISORY BOARD AND MANAGEMENT BOARD</t>
  </si>
  <si>
    <t/>
  </si>
  <si>
    <t xml:space="preserve"> President and members of the Supervisory Board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</si>
  <si>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</si>
  <si>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</si>
  <si>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</si>
  <si>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</si>
  <si>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</si>
  <si>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 xml:space="preserve"> Name of each person that owns more than 5% of shares with voting rights at the end of the reporting period 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</si>
  <si>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</si>
  <si>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</si>
  <si>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</si>
  <si>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</si>
  <si>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</si>
  <si>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</si>
  <si>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</si>
  <si>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</si>
  <si>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</si>
  <si>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</si>
  <si>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</si>
  <si>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</si>
  <si>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</si>
  <si>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</si>
  <si>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</si>
  <si>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</si>
  <si>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</si>
  <si>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</si>
  <si>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</si>
  <si>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</si>
  <si>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</si>
  <si>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</si>
  <si>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</si>
  <si>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</si>
  <si>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</si>
  <si>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</si>
  <si>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</si>
  <si>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</si>
  <si>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</si>
  <si>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</si>
  <si>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</si>
  <si>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</si>
  <si>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</si>
  <si>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</si>
  <si>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</si>
  <si>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</si>
  <si>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</si>
  <si>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</si>
  <si>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</si>
  <si>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</si>
  <si>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</si>
  <si>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</si>
  <si>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</si>
  <si>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</si>
  <si>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</si>
  <si>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</si>
  <si>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</si>
  <si>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</si>
  <si>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</si>
  <si>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</si>
  <si>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</si>
  <si>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</si>
  <si>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</si>
  <si>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</si>
  <si>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</si>
  <si>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</si>
  <si>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</si>
  <si>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</si>
  <si>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</si>
  <si>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</si>
  <si>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</si>
  <si>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</si>
  <si>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</si>
  <si>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</si>
  <si>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</si>
  <si>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</si>
  <si>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</si>
  <si>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</si>
  <si>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</si>
  <si>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</si>
  <si>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</si>
  <si>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</si>
  <si>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</si>
  <si>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</si>
  <si>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</si>
  <si>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</si>
  <si>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</si>
  <si>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</si>
  <si>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</si>
  <si>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</si>
  <si>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</si>
  <si>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</si>
  <si>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</si>
  <si>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</si>
  <si>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</si>
  <si>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</si>
  <si>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</si>
  <si>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</si>
  <si>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</si>
  <si>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</si>
  <si>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</si>
  <si>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</si>
  <si>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</si>
  <si>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</si>
  <si>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</si>
  <si>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</si>
  <si>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</si>
  <si>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</si>
  <si>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</si>
  <si>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</si>
  <si>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</si>
  <si>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</si>
  <si>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</si>
  <si>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</si>
  <si>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</si>
  <si>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</si>
  <si>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</si>
  <si>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</si>
  <si>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</si>
  <si>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</si>
  <si>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</si>
  <si>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</si>
  <si>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</si>
  <si>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</si>
  <si>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</si>
  <si>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</si>
  <si>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</si>
  <si>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</si>
  <si>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</si>
  <si>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</si>
  <si>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</si>
  <si>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</si>
  <si>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</si>
  <si>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</si>
  <si>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</si>
  <si>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</si>
  <si>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</si>
  <si>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</si>
  <si>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</si>
  <si>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</si>
  <si>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</si>
  <si>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</si>
  <si>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</si>
  <si>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</si>
  <si>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</si>
  <si>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</si>
  <si>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</si>
  <si>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</si>
  <si>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</si>
  <si>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</si>
  <si>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</si>
  <si>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</si>
  <si>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</si>
  <si>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</si>
  <si>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</si>
  <si>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</si>
  <si>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</si>
  <si>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</si>
  <si>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</si>
  <si>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</si>
  <si>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</si>
  <si>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</si>
  <si>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</si>
  <si>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</si>
  <si>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</si>
  <si>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</si>
  <si>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</si>
  <si>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</si>
  <si>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</si>
  <si>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</si>
  <si>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</si>
  <si>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</si>
  <si>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</si>
  <si>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</si>
  <si>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</si>
  <si>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</si>
  <si>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</si>
  <si>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</si>
  <si>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</si>
  <si>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</si>
  <si>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</si>
  <si>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</si>
  <si>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</si>
  <si>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</si>
  <si>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</si>
  <si>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</si>
  <si>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</si>
  <si>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</si>
  <si>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</si>
  <si>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</si>
  <si>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</si>
  <si>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</si>
  <si>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</si>
  <si>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</si>
  <si>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</si>
  <si>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</si>
  <si>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</si>
  <si>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</si>
  <si>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</si>
  <si>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</si>
  <si>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</si>
  <si>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</si>
  <si>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</si>
  <si>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</si>
  <si>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</si>
  <si>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</si>
  <si>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</si>
  <si>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</si>
  <si>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</si>
  <si>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</si>
  <si>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</si>
  <si>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</si>
  <si>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</si>
  <si>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</si>
  <si>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L.S.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</si>
  <si>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</si>
  <si>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</si>
  <si>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</si>
  <si>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</si>
  <si>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</si>
  <si>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</si>
  <si>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</si>
  <si>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</si>
  <si>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</si>
  <si>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</si>
  <si>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</si>
  <si>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</si>
  <si>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</si>
  <si>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</si>
  <si>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</si>
  <si>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</si>
  <si>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</si>
  <si>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</si>
  <si>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</si>
  <si>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</si>
  <si>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</si>
  <si>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</si>
  <si>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</si>
  <si>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</si>
  <si>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</si>
  <si>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</si>
  <si>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</si>
  <si>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</si>
  <si>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</si>
  <si>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</si>
  <si>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</si>
  <si>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</si>
  <si>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</si>
  <si>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</si>
  <si>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</si>
  <si>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</si>
  <si>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</si>
  <si>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</si>
  <si>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</si>
  <si>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</si>
  <si>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</si>
  <si>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</si>
  <si>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</si>
  <si>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</si>
  <si>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</si>
  <si>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</si>
  <si>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</si>
  <si>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</si>
  <si>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</si>
  <si>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</si>
  <si>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</si>
  <si>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</si>
  <si>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</si>
  <si>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</si>
  <si>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</si>
  <si>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</si>
  <si>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</si>
  <si>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</si>
  <si>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</si>
  <si>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</si>
  <si>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</si>
  <si>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</si>
  <si>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</si>
  <si>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</si>
  <si>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</si>
  <si>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</si>
  <si>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</si>
  <si>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</si>
  <si>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</si>
  <si>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</si>
  <si>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</si>
  <si>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</si>
  <si>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</si>
  <si>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</si>
  <si>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</si>
  <si>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</si>
  <si>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</si>
  <si>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</si>
  <si>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</si>
  <si>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</si>
  <si>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</si>
  <si>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</si>
  <si>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</si>
  <si>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</si>
  <si>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</si>
  <si>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</si>
  <si>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</si>
  <si>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</si>
  <si>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</si>
  <si>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</si>
  <si>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</si>
  <si>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</si>
  <si>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</si>
  <si>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</si>
  <si>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</si>
  <si>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</si>
  <si>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</si>
  <si>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</si>
  <si>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</si>
  <si>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</si>
  <si>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</si>
  <si>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</si>
  <si>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</si>
  <si>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</si>
  <si>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</si>
  <si>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</si>
  <si>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</si>
  <si>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</si>
  <si>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</si>
  <si>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</si>
  <si>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</si>
  <si>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</si>
  <si>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</si>
  <si>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</si>
  <si>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</si>
  <si>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</si>
  <si>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</si>
  <si>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</si>
  <si>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</si>
  <si>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</si>
  <si>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</si>
  <si>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</si>
  <si>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</si>
  <si>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</si>
  <si>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</si>
  <si>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</si>
  <si>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</si>
  <si>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</si>
  <si>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</si>
  <si>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</si>
  <si>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</si>
  <si>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</si>
  <si>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</si>
  <si>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</si>
  <si>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</si>
  <si>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</si>
  <si>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</si>
  <si>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</si>
  <si>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</si>
  <si>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</si>
  <si>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</si>
  <si>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</si>
  <si>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</si>
  <si>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</si>
  <si>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</si>
  <si>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</si>
  <si>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</si>
  <si>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</si>
  <si>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</si>
  <si>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</si>
  <si>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</si>
  <si>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</si>
  <si>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</si>
  <si>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</si>
  <si>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</si>
  <si>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</si>
  <si>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</si>
  <si>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</si>
  <si>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</si>
  <si>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</si>
  <si>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</si>
  <si>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</si>
  <si>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</si>
  <si>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</si>
  <si>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</si>
  <si>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</si>
  <si>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</si>
  <si>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</si>
  <si>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</si>
  <si>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</si>
  <si>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</si>
  <si>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</si>
  <si>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</si>
  <si>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</si>
  <si>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</si>
  <si>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</si>
  <si>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</si>
  <si>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</si>
  <si>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</si>
  <si>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</si>
  <si>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</si>
  <si>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</si>
  <si>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</si>
  <si>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</si>
  <si>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</si>
  <si>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</si>
  <si>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</si>
  <si>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</si>
  <si>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</si>
  <si>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</si>
  <si>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</si>
  <si>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</si>
  <si>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</si>
  <si>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</si>
  <si>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</si>
  <si>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</si>
  <si>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</si>
  <si>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</si>
  <si>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</si>
  <si>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</si>
  <si>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</si>
  <si>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</si>
  <si>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</si>
  <si>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</si>
  <si>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</si>
  <si>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</si>
  <si>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</si>
  <si>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</si>
  <si>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</si>
  <si>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</si>
  <si>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</si>
  <si>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</si>
  <si>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</si>
  <si>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</si>
  <si>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</si>
  <si>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</si>
  <si>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</si>
  <si>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</si>
  <si>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</si>
  <si>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</si>
  <si>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</si>
  <si>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</si>
  <si>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</si>
  <si>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</si>
  <si>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</si>
  <si>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</si>
  <si>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</si>
  <si>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</si>
  <si>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</si>
  <si>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</si>
  <si>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</si>
  <si>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</si>
  <si>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</si>
  <si>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</si>
  <si>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</si>
  <si>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Number of shares: 7.596.256 ordinary shares and 
233.731 shares to employees; Nominal value: 10,00 BAM</t>
  </si>
  <si>
    <t>Members of Audit board</t>
  </si>
  <si>
    <t>21.20</t>
  </si>
  <si>
    <t>Table C</t>
  </si>
  <si>
    <t>Table G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</si>
  <si>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</si>
  <si>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</si>
  <si>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</si>
  <si>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</si>
  <si>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</si>
  <si>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</si>
  <si>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</si>
  <si>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</si>
  <si>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</si>
  <si>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</si>
  <si>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</si>
  <si>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</si>
  <si>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</si>
  <si>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</si>
  <si>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</si>
  <si>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</si>
  <si>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</si>
  <si>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</si>
  <si>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</si>
  <si>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</si>
  <si>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</si>
  <si>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</si>
  <si>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</si>
  <si>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</si>
  <si>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</si>
  <si>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</si>
  <si>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</si>
  <si>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</si>
  <si>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</si>
  <si>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</si>
  <si>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</si>
  <si>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</si>
  <si>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</si>
  <si>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</si>
  <si>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</si>
  <si>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</si>
  <si>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</si>
  <si>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</si>
  <si>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</si>
  <si>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</si>
  <si>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</si>
  <si>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</si>
  <si>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</si>
  <si>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</si>
  <si>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</si>
  <si>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</si>
  <si>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</si>
  <si>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</si>
  <si>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</si>
  <si>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</si>
  <si>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</si>
  <si>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</si>
  <si>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</si>
  <si>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</si>
  <si>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</si>
  <si>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</si>
  <si>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</si>
  <si>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</si>
  <si>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</si>
  <si>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</si>
  <si>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</si>
  <si>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</si>
  <si>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</si>
  <si>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</si>
  <si>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</si>
  <si>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</si>
  <si>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</si>
  <si>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</si>
  <si>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</si>
  <si>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</si>
  <si>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</si>
  <si>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</si>
  <si>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</si>
  <si>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</si>
  <si>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</si>
  <si>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</si>
  <si>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</si>
  <si>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</si>
  <si>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</si>
  <si>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</si>
  <si>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</si>
  <si>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</si>
  <si>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</si>
  <si>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</si>
  <si>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</si>
  <si>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</si>
  <si>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</si>
  <si>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</si>
  <si>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</si>
  <si>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</si>
  <si>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</si>
  <si>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</si>
  <si>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</si>
  <si>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</si>
  <si>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</si>
  <si>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</si>
  <si>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</si>
  <si>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</si>
  <si>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</si>
  <si>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</si>
  <si>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</si>
  <si>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</si>
  <si>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</si>
  <si>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</si>
  <si>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</si>
  <si>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</si>
  <si>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</si>
  <si>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</si>
  <si>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</si>
  <si>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</si>
  <si>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No</t>
  </si>
  <si>
    <t>Iznos tekuće godine</t>
  </si>
  <si>
    <t xml:space="preserve">Iznos predhodne godine </t>
  </si>
  <si>
    <t>tel: +387 33 254 401
 fax: +387 33 664 971</t>
  </si>
  <si>
    <t xml:space="preserve"> HADEN S.A  (LUX) – 29,95%                                                                                                                               Federalno ministarstvo energije, rudarstva i industrije - 19,26%
 The Economic and Social Development Fund (LIBYA) - 8,78% </t>
  </si>
  <si>
    <t>Podaci o isplaćenoj dividendi i kamatama od vrijednosnih papira</t>
  </si>
  <si>
    <t>Nedim Uzunović</t>
  </si>
  <si>
    <t>Konstantin Zevlov - president;
Edin Dizdar - member;
Bernadin Alagić - member;
Mirna Sijerčić - member;
Vedad Tuzović - member.</t>
  </si>
  <si>
    <t>Adnan Smajlović, president;                                                                                                                                                                                                                                                                              Džahid Huseinbegović, member;                                                                                                                                                                                                                                                                                                                               Hadis Šuvalija, member.</t>
  </si>
  <si>
    <t>Džejna Osmanhodžić</t>
  </si>
  <si>
    <t>Acting Director of Issuer:</t>
  </si>
  <si>
    <t xml:space="preserve">Nedim Uzunović - Acting CEO;                                                                                                                                                 Belma Abazović - Acting Executive director for production and development;                                                                                                                         Adnan Hadžić - Acting Executive director for finance;
       Nermin Zubčević - Acting Executive director for quality and regulatory affairs;                                                                                                       Admir Kešo - Acting Executive director for marketing and sales;      </t>
  </si>
  <si>
    <t>1. Situation on 31.12.2012.</t>
  </si>
  <si>
    <t>4. Rerepresented situation on  31. 12. 2012. or on 01.01.2013.  (901±902±903)</t>
  </si>
  <si>
    <r>
      <t xml:space="preserve">12. Situation on 31. 12. 2013. </t>
    </r>
    <r>
      <rPr>
        <i/>
        <sz val="10"/>
        <rFont val="Times New Roman"/>
        <family val="1"/>
      </rPr>
      <t>(904±905±906±907±908±909-910+911)</t>
    </r>
  </si>
  <si>
    <t>15. Rerepresented situation on 31. 12. 2013. or on 01.01.2014.</t>
  </si>
  <si>
    <t>Two General meetings of the shareholders held on 23.05.2014. and 31.07.2014. at Bosnalijek d.d. headquarters, Jukićeva 53, 71000 Sarajevo</t>
  </si>
  <si>
    <t>Deloitte d.o.o., Sarajevo</t>
  </si>
  <si>
    <r>
      <t xml:space="preserve">Assembly held </t>
    </r>
    <r>
      <rPr>
        <b/>
        <i/>
        <sz val="10"/>
        <rFont val="Times New Roman"/>
        <family val="1"/>
        <charset val="238"/>
      </rPr>
      <t xml:space="preserve">on 23.05.2014. </t>
    </r>
    <r>
      <rPr>
        <i/>
        <sz val="10"/>
        <rFont val="Times New Roman"/>
        <family val="1"/>
        <charset val="238"/>
      </rPr>
      <t xml:space="preserve">has adopted the </t>
    </r>
    <r>
      <rPr>
        <b/>
        <i/>
        <sz val="10"/>
        <rFont val="Times New Roman"/>
        <family val="1"/>
        <charset val="238"/>
      </rPr>
      <t>following decision</t>
    </r>
    <r>
      <rPr>
        <i/>
        <sz val="10"/>
        <rFont val="Times New Roman"/>
        <family val="1"/>
        <charset val="238"/>
      </rPr>
      <t xml:space="preserve">:                                                                       1. Selection of Deloitte d.o.o. as external auditor for the audit of financial statements for the year 2013.                                                                                                                              Assembly held </t>
    </r>
    <r>
      <rPr>
        <b/>
        <i/>
        <sz val="10"/>
        <rFont val="Times New Roman"/>
        <family val="1"/>
        <charset val="238"/>
      </rPr>
      <t>on 31.07.2014.</t>
    </r>
    <r>
      <rPr>
        <i/>
        <sz val="10"/>
        <rFont val="Times New Roman"/>
        <family val="1"/>
        <charset val="238"/>
      </rPr>
      <t xml:space="preserve"> has adopted the </t>
    </r>
    <r>
      <rPr>
        <b/>
        <i/>
        <sz val="10"/>
        <rFont val="Times New Roman"/>
        <family val="1"/>
        <charset val="238"/>
      </rPr>
      <t>following decisions</t>
    </r>
    <r>
      <rPr>
        <i/>
        <sz val="10"/>
        <rFont val="Times New Roman"/>
        <family val="1"/>
        <charset val="238"/>
      </rPr>
      <t>:                                                                                   1. Decision on adoption of the 2013 Annual Report on the Company's operations, including the reports made by auditors, the Supervisory Board and the Audit Board;   
2. Adoption of Decision on allocation and the way of use of the profit realized according to the 2013 Annual report on the Company's operations;
3. Adoption of the Company's 2014 Business Plan;  
4. Decision on selection of external auditor for the audit of financial statements for the year 2014.</t>
    </r>
  </si>
  <si>
    <r>
      <rPr>
        <b/>
        <i/>
        <sz val="10"/>
        <rFont val="Times New Roman"/>
        <family val="1"/>
        <charset val="238"/>
      </rPr>
      <t xml:space="preserve">AGENDA </t>
    </r>
    <r>
      <rPr>
        <i/>
        <sz val="10"/>
        <rFont val="Times New Roman"/>
        <family val="1"/>
        <charset val="238"/>
      </rPr>
      <t xml:space="preserve">of the Assembly held </t>
    </r>
    <r>
      <rPr>
        <b/>
        <i/>
        <sz val="10"/>
        <rFont val="Times New Roman"/>
        <family val="1"/>
        <charset val="238"/>
      </rPr>
      <t>on 23.05.2014.</t>
    </r>
    <r>
      <rPr>
        <i/>
        <sz val="10"/>
        <rFont val="Times New Roman"/>
        <family val="1"/>
        <charset val="238"/>
      </rPr>
      <t xml:space="preserve">:                                                                    1. Selection of the working bodies of the Assembly:                                                                          a) Appointment of the Assembly's president                                                                                       b) Election of two certifiers; 
2. Decision on selection of external auditor for the audit of financial statements for the year 2013.                                                                                                                                </t>
    </r>
    <r>
      <rPr>
        <b/>
        <i/>
        <sz val="10"/>
        <rFont val="Times New Roman"/>
        <family val="1"/>
        <charset val="238"/>
      </rPr>
      <t>AGENDA</t>
    </r>
    <r>
      <rPr>
        <i/>
        <sz val="10"/>
        <rFont val="Times New Roman"/>
        <family val="1"/>
        <charset val="238"/>
      </rPr>
      <t xml:space="preserve"> of the Assembly held </t>
    </r>
    <r>
      <rPr>
        <b/>
        <i/>
        <sz val="10"/>
        <rFont val="Times New Roman"/>
        <family val="1"/>
        <charset val="238"/>
      </rPr>
      <t>on 31.07.2014.</t>
    </r>
    <r>
      <rPr>
        <i/>
        <sz val="10"/>
        <rFont val="Times New Roman"/>
        <family val="1"/>
        <charset val="238"/>
      </rPr>
      <t xml:space="preserve">:                                                                                 1. Selection of the working bodies of the Assembly:                                                                          a) Appointment of the Assembly's president                                                                                       b) Election of two certifiers; 
2. Decision on adoption of the 2013 Annual Report on the Company's operations, including the reports made by auditors, the Supervisory Board and the Audit Board;         3. Adoption of Decision on allocation and the way of use of the profit realized according to the 2013 Annual report on the Company's operations;
4. Adoption of the Company's 2014 Business Plan;  
5. Decision on selection of external auditor for the audit of financial statements for the year 2014.   </t>
    </r>
  </si>
  <si>
    <t>The increase in net profit compared to the previous year is result of business volume increase.</t>
  </si>
  <si>
    <t xml:space="preserve"> CEO</t>
  </si>
  <si>
    <t>from 01.01. to 30.09.2014</t>
  </si>
  <si>
    <t>on 30.09.2014</t>
  </si>
  <si>
    <t>for the period from 01.01.to 30.09.2014.</t>
  </si>
  <si>
    <t>CEO</t>
  </si>
  <si>
    <t>for the period ending on 30.09.2014</t>
  </si>
  <si>
    <t>In Sarajevo on 31.10.2014. godine</t>
  </si>
  <si>
    <t>-14042</t>
  </si>
  <si>
    <t>328.641</t>
  </si>
  <si>
    <t>5.163.547</t>
  </si>
  <si>
    <t>(5.137.574)</t>
  </si>
  <si>
    <t>(2.031.974)</t>
  </si>
  <si>
    <t>(114.487)</t>
  </si>
  <si>
    <t>(3.207.090)</t>
  </si>
  <si>
    <t>(318.044)</t>
  </si>
  <si>
    <t>Supervisory board: Konstantin Zevlov - President 0 (at the beginning of period) and 0 (at the end of period)                                                                                                                     Edin Dizdar - member 0 and 0; 
    Bernadin Alagić - member 0 and 0; 
                            Mirna Sijerčić - member 1.845 and 1.845; 
               Vedad Tuzović - member 0 and 0; 
Menagement board: Nedim Uzunović - CEO 450 and 450; 
            Belma Abazović - Acting Executive director for production and development 2.500 and 2.500 ;
                 Adnan Hadžić - Acting Executive director for finance 0 and 0; 
               Nermin Zubčević -  Acting Executive director for quality and regulatory affairs 2.543 and 2.543;                                                                                                                              Admir Kešo - Acting Executive director for marketing and sales; 938 and 938;</t>
  </si>
  <si>
    <t>Director of Issuer:</t>
  </si>
  <si>
    <t>23. Situation as of  30.09.2014.</t>
  </si>
  <si>
    <t>3 offices in BiH,
 3 companies abroad, 
9 missions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</si>
</sst>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n"/>
    <numFmt numFmtId="165" formatCode="_(* #,##0_);_(* \(#,##0\);_(* &quot;-&quot;??_);_(@_)"/>
  </numFmts>
  <fonts count="13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  <font>
      <u/>
      <sz val="10"/>
      <color theme="10"/>
      <name val="CRO_Dutch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6" fillId="3" borderId="18" applyFill="0" applyAlignment="0">
      <alignment horizontal="left" vertical="center" wrapText="1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30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1" xfId="3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3" fontId="5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3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5" borderId="1" xfId="0" applyNumberFormat="1" applyFont="1" applyFill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2" xfId="3" applyNumberFormat="1" applyFont="1" applyBorder="1" applyAlignment="1">
      <alignment horizontal="center" vertical="center"/>
    </xf>
    <xf numFmtId="0" fontId="7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 wrapText="1"/>
    </xf>
    <xf numFmtId="0" fontId="4" fillId="0" borderId="18" xfId="3" applyFont="1" applyBorder="1" applyAlignment="1">
      <alignment vertical="center" wrapText="1"/>
    </xf>
    <xf numFmtId="0" fontId="7" fillId="0" borderId="25" xfId="3" applyNumberFormat="1" applyFont="1" applyBorder="1" applyAlignment="1">
      <alignment horizontal="center" vertical="center"/>
    </xf>
    <xf numFmtId="0" fontId="7" fillId="0" borderId="26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2" fillId="0" borderId="25" xfId="4" applyNumberFormat="1" applyBorder="1" applyAlignment="1" applyProtection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5" fillId="0" borderId="25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3" applyNumberFormat="1" applyFont="1" applyBorder="1" applyAlignment="1">
      <alignment horizontal="left" vertical="top" wrapText="1"/>
    </xf>
    <xf numFmtId="0" fontId="5" fillId="0" borderId="29" xfId="3" applyNumberFormat="1" applyFont="1" applyBorder="1" applyAlignment="1">
      <alignment horizontal="left" vertical="top" wrapText="1"/>
    </xf>
    <xf numFmtId="0" fontId="4" fillId="0" borderId="31" xfId="1" applyFont="1" applyBorder="1" applyAlignment="1">
      <alignment horizontal="center" vertical="center"/>
    </xf>
    <xf numFmtId="0" fontId="5" fillId="0" borderId="30" xfId="3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center" vertical="top" wrapText="1"/>
    </xf>
    <xf numFmtId="165" fontId="5" fillId="0" borderId="16" xfId="0" applyNumberFormat="1" applyFont="1" applyBorder="1" applyAlignment="1">
      <alignment horizontal="center" vertical="top" wrapText="1"/>
    </xf>
    <xf numFmtId="165" fontId="5" fillId="0" borderId="17" xfId="0" applyNumberFormat="1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64" fontId="5" fillId="0" borderId="15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5" fillId="0" borderId="17" xfId="0" applyNumberFormat="1" applyFont="1" applyBorder="1" applyAlignment="1">
      <alignment wrapText="1"/>
    </xf>
    <xf numFmtId="49" fontId="1" fillId="2" borderId="3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</cellXfs>
  <cellStyles count="5">
    <cellStyle name="Hyperlink" xfId="4" builtinId="8"/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snalijek.ba/" TargetMode="External"/><Relationship Id="rId1" Type="http://schemas.openxmlformats.org/officeDocument/2006/relationships/hyperlink" Target="mailto:info@bosnalijek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zoomScaleSheetLayoutView="100" workbookViewId="0">
      <selection activeCell="D14" sqref="D14:E14"/>
    </sheetView>
  </sheetViews>
  <sheetFormatPr defaultRowHeight="14.1" customHeight="1"/>
  <cols>
    <col min="1" max="2" width="30.7109375" style="12" customWidth="1"/>
    <col min="3" max="3" width="3.140625" style="12" customWidth="1"/>
    <col min="4" max="4" width="30.7109375" style="13" customWidth="1"/>
    <col min="5" max="5" width="38" style="13" customWidth="1"/>
    <col min="6" max="256" width="9.140625" style="13"/>
    <col min="257" max="258" width="30.7109375" style="13" customWidth="1"/>
    <col min="259" max="259" width="3.140625" style="13" customWidth="1"/>
    <col min="260" max="260" width="30.7109375" style="13" customWidth="1"/>
    <col min="261" max="261" width="55.140625" style="13" customWidth="1"/>
    <col min="262" max="512" width="9.140625" style="13"/>
    <col min="513" max="514" width="30.7109375" style="13" customWidth="1"/>
    <col min="515" max="515" width="3.140625" style="13" customWidth="1"/>
    <col min="516" max="516" width="30.7109375" style="13" customWidth="1"/>
    <col min="517" max="517" width="55.140625" style="13" customWidth="1"/>
    <col min="518" max="768" width="9.140625" style="13"/>
    <col min="769" max="770" width="30.7109375" style="13" customWidth="1"/>
    <col min="771" max="771" width="3.140625" style="13" customWidth="1"/>
    <col min="772" max="772" width="30.7109375" style="13" customWidth="1"/>
    <col min="773" max="773" width="55.140625" style="13" customWidth="1"/>
    <col min="774" max="1024" width="9.140625" style="13"/>
    <col min="1025" max="1026" width="30.7109375" style="13" customWidth="1"/>
    <col min="1027" max="1027" width="3.140625" style="13" customWidth="1"/>
    <col min="1028" max="1028" width="30.7109375" style="13" customWidth="1"/>
    <col min="1029" max="1029" width="55.140625" style="13" customWidth="1"/>
    <col min="1030" max="1280" width="9.140625" style="13"/>
    <col min="1281" max="1282" width="30.7109375" style="13" customWidth="1"/>
    <col min="1283" max="1283" width="3.140625" style="13" customWidth="1"/>
    <col min="1284" max="1284" width="30.7109375" style="13" customWidth="1"/>
    <col min="1285" max="1285" width="55.140625" style="13" customWidth="1"/>
    <col min="1286" max="1536" width="9.140625" style="13"/>
    <col min="1537" max="1538" width="30.7109375" style="13" customWidth="1"/>
    <col min="1539" max="1539" width="3.140625" style="13" customWidth="1"/>
    <col min="1540" max="1540" width="30.7109375" style="13" customWidth="1"/>
    <col min="1541" max="1541" width="55.140625" style="13" customWidth="1"/>
    <col min="1542" max="1792" width="9.140625" style="13"/>
    <col min="1793" max="1794" width="30.7109375" style="13" customWidth="1"/>
    <col min="1795" max="1795" width="3.140625" style="13" customWidth="1"/>
    <col min="1796" max="1796" width="30.7109375" style="13" customWidth="1"/>
    <col min="1797" max="1797" width="55.140625" style="13" customWidth="1"/>
    <col min="1798" max="2048" width="9.140625" style="13"/>
    <col min="2049" max="2050" width="30.7109375" style="13" customWidth="1"/>
    <col min="2051" max="2051" width="3.140625" style="13" customWidth="1"/>
    <col min="2052" max="2052" width="30.7109375" style="13" customWidth="1"/>
    <col min="2053" max="2053" width="55.140625" style="13" customWidth="1"/>
    <col min="2054" max="2304" width="9.140625" style="13"/>
    <col min="2305" max="2306" width="30.7109375" style="13" customWidth="1"/>
    <col min="2307" max="2307" width="3.140625" style="13" customWidth="1"/>
    <col min="2308" max="2308" width="30.7109375" style="13" customWidth="1"/>
    <col min="2309" max="2309" width="55.140625" style="13" customWidth="1"/>
    <col min="2310" max="2560" width="9.140625" style="13"/>
    <col min="2561" max="2562" width="30.7109375" style="13" customWidth="1"/>
    <col min="2563" max="2563" width="3.140625" style="13" customWidth="1"/>
    <col min="2564" max="2564" width="30.7109375" style="13" customWidth="1"/>
    <col min="2565" max="2565" width="55.140625" style="13" customWidth="1"/>
    <col min="2566" max="2816" width="9.140625" style="13"/>
    <col min="2817" max="2818" width="30.7109375" style="13" customWidth="1"/>
    <col min="2819" max="2819" width="3.140625" style="13" customWidth="1"/>
    <col min="2820" max="2820" width="30.7109375" style="13" customWidth="1"/>
    <col min="2821" max="2821" width="55.140625" style="13" customWidth="1"/>
    <col min="2822" max="3072" width="9.140625" style="13"/>
    <col min="3073" max="3074" width="30.7109375" style="13" customWidth="1"/>
    <col min="3075" max="3075" width="3.140625" style="13" customWidth="1"/>
    <col min="3076" max="3076" width="30.7109375" style="13" customWidth="1"/>
    <col min="3077" max="3077" width="55.140625" style="13" customWidth="1"/>
    <col min="3078" max="3328" width="9.140625" style="13"/>
    <col min="3329" max="3330" width="30.7109375" style="13" customWidth="1"/>
    <col min="3331" max="3331" width="3.140625" style="13" customWidth="1"/>
    <col min="3332" max="3332" width="30.7109375" style="13" customWidth="1"/>
    <col min="3333" max="3333" width="55.140625" style="13" customWidth="1"/>
    <col min="3334" max="3584" width="9.140625" style="13"/>
    <col min="3585" max="3586" width="30.7109375" style="13" customWidth="1"/>
    <col min="3587" max="3587" width="3.140625" style="13" customWidth="1"/>
    <col min="3588" max="3588" width="30.7109375" style="13" customWidth="1"/>
    <col min="3589" max="3589" width="55.140625" style="13" customWidth="1"/>
    <col min="3590" max="3840" width="9.140625" style="13"/>
    <col min="3841" max="3842" width="30.7109375" style="13" customWidth="1"/>
    <col min="3843" max="3843" width="3.140625" style="13" customWidth="1"/>
    <col min="3844" max="3844" width="30.7109375" style="13" customWidth="1"/>
    <col min="3845" max="3845" width="55.140625" style="13" customWidth="1"/>
    <col min="3846" max="4096" width="9.140625" style="13"/>
    <col min="4097" max="4098" width="30.7109375" style="13" customWidth="1"/>
    <col min="4099" max="4099" width="3.140625" style="13" customWidth="1"/>
    <col min="4100" max="4100" width="30.7109375" style="13" customWidth="1"/>
    <col min="4101" max="4101" width="55.140625" style="13" customWidth="1"/>
    <col min="4102" max="4352" width="9.140625" style="13"/>
    <col min="4353" max="4354" width="30.7109375" style="13" customWidth="1"/>
    <col min="4355" max="4355" width="3.140625" style="13" customWidth="1"/>
    <col min="4356" max="4356" width="30.7109375" style="13" customWidth="1"/>
    <col min="4357" max="4357" width="55.140625" style="13" customWidth="1"/>
    <col min="4358" max="4608" width="9.140625" style="13"/>
    <col min="4609" max="4610" width="30.7109375" style="13" customWidth="1"/>
    <col min="4611" max="4611" width="3.140625" style="13" customWidth="1"/>
    <col min="4612" max="4612" width="30.7109375" style="13" customWidth="1"/>
    <col min="4613" max="4613" width="55.140625" style="13" customWidth="1"/>
    <col min="4614" max="4864" width="9.140625" style="13"/>
    <col min="4865" max="4866" width="30.7109375" style="13" customWidth="1"/>
    <col min="4867" max="4867" width="3.140625" style="13" customWidth="1"/>
    <col min="4868" max="4868" width="30.7109375" style="13" customWidth="1"/>
    <col min="4869" max="4869" width="55.140625" style="13" customWidth="1"/>
    <col min="4870" max="5120" width="9.140625" style="13"/>
    <col min="5121" max="5122" width="30.7109375" style="13" customWidth="1"/>
    <col min="5123" max="5123" width="3.140625" style="13" customWidth="1"/>
    <col min="5124" max="5124" width="30.7109375" style="13" customWidth="1"/>
    <col min="5125" max="5125" width="55.140625" style="13" customWidth="1"/>
    <col min="5126" max="5376" width="9.140625" style="13"/>
    <col min="5377" max="5378" width="30.7109375" style="13" customWidth="1"/>
    <col min="5379" max="5379" width="3.140625" style="13" customWidth="1"/>
    <col min="5380" max="5380" width="30.7109375" style="13" customWidth="1"/>
    <col min="5381" max="5381" width="55.140625" style="13" customWidth="1"/>
    <col min="5382" max="5632" width="9.140625" style="13"/>
    <col min="5633" max="5634" width="30.7109375" style="13" customWidth="1"/>
    <col min="5635" max="5635" width="3.140625" style="13" customWidth="1"/>
    <col min="5636" max="5636" width="30.7109375" style="13" customWidth="1"/>
    <col min="5637" max="5637" width="55.140625" style="13" customWidth="1"/>
    <col min="5638" max="5888" width="9.140625" style="13"/>
    <col min="5889" max="5890" width="30.7109375" style="13" customWidth="1"/>
    <col min="5891" max="5891" width="3.140625" style="13" customWidth="1"/>
    <col min="5892" max="5892" width="30.7109375" style="13" customWidth="1"/>
    <col min="5893" max="5893" width="55.140625" style="13" customWidth="1"/>
    <col min="5894" max="6144" width="9.140625" style="13"/>
    <col min="6145" max="6146" width="30.7109375" style="13" customWidth="1"/>
    <col min="6147" max="6147" width="3.140625" style="13" customWidth="1"/>
    <col min="6148" max="6148" width="30.7109375" style="13" customWidth="1"/>
    <col min="6149" max="6149" width="55.140625" style="13" customWidth="1"/>
    <col min="6150" max="6400" width="9.140625" style="13"/>
    <col min="6401" max="6402" width="30.7109375" style="13" customWidth="1"/>
    <col min="6403" max="6403" width="3.140625" style="13" customWidth="1"/>
    <col min="6404" max="6404" width="30.7109375" style="13" customWidth="1"/>
    <col min="6405" max="6405" width="55.140625" style="13" customWidth="1"/>
    <col min="6406" max="6656" width="9.140625" style="13"/>
    <col min="6657" max="6658" width="30.7109375" style="13" customWidth="1"/>
    <col min="6659" max="6659" width="3.140625" style="13" customWidth="1"/>
    <col min="6660" max="6660" width="30.7109375" style="13" customWidth="1"/>
    <col min="6661" max="6661" width="55.140625" style="13" customWidth="1"/>
    <col min="6662" max="6912" width="9.140625" style="13"/>
    <col min="6913" max="6914" width="30.7109375" style="13" customWidth="1"/>
    <col min="6915" max="6915" width="3.140625" style="13" customWidth="1"/>
    <col min="6916" max="6916" width="30.7109375" style="13" customWidth="1"/>
    <col min="6917" max="6917" width="55.140625" style="13" customWidth="1"/>
    <col min="6918" max="7168" width="9.140625" style="13"/>
    <col min="7169" max="7170" width="30.7109375" style="13" customWidth="1"/>
    <col min="7171" max="7171" width="3.140625" style="13" customWidth="1"/>
    <col min="7172" max="7172" width="30.7109375" style="13" customWidth="1"/>
    <col min="7173" max="7173" width="55.140625" style="13" customWidth="1"/>
    <col min="7174" max="7424" width="9.140625" style="13"/>
    <col min="7425" max="7426" width="30.7109375" style="13" customWidth="1"/>
    <col min="7427" max="7427" width="3.140625" style="13" customWidth="1"/>
    <col min="7428" max="7428" width="30.7109375" style="13" customWidth="1"/>
    <col min="7429" max="7429" width="55.140625" style="13" customWidth="1"/>
    <col min="7430" max="7680" width="9.140625" style="13"/>
    <col min="7681" max="7682" width="30.7109375" style="13" customWidth="1"/>
    <col min="7683" max="7683" width="3.140625" style="13" customWidth="1"/>
    <col min="7684" max="7684" width="30.7109375" style="13" customWidth="1"/>
    <col min="7685" max="7685" width="55.140625" style="13" customWidth="1"/>
    <col min="7686" max="7936" width="9.140625" style="13"/>
    <col min="7937" max="7938" width="30.7109375" style="13" customWidth="1"/>
    <col min="7939" max="7939" width="3.140625" style="13" customWidth="1"/>
    <col min="7940" max="7940" width="30.7109375" style="13" customWidth="1"/>
    <col min="7941" max="7941" width="55.140625" style="13" customWidth="1"/>
    <col min="7942" max="8192" width="9.140625" style="13"/>
    <col min="8193" max="8194" width="30.7109375" style="13" customWidth="1"/>
    <col min="8195" max="8195" width="3.140625" style="13" customWidth="1"/>
    <col min="8196" max="8196" width="30.7109375" style="13" customWidth="1"/>
    <col min="8197" max="8197" width="55.140625" style="13" customWidth="1"/>
    <col min="8198" max="8448" width="9.140625" style="13"/>
    <col min="8449" max="8450" width="30.7109375" style="13" customWidth="1"/>
    <col min="8451" max="8451" width="3.140625" style="13" customWidth="1"/>
    <col min="8452" max="8452" width="30.7109375" style="13" customWidth="1"/>
    <col min="8453" max="8453" width="55.140625" style="13" customWidth="1"/>
    <col min="8454" max="8704" width="9.140625" style="13"/>
    <col min="8705" max="8706" width="30.7109375" style="13" customWidth="1"/>
    <col min="8707" max="8707" width="3.140625" style="13" customWidth="1"/>
    <col min="8708" max="8708" width="30.7109375" style="13" customWidth="1"/>
    <col min="8709" max="8709" width="55.140625" style="13" customWidth="1"/>
    <col min="8710" max="8960" width="9.140625" style="13"/>
    <col min="8961" max="8962" width="30.7109375" style="13" customWidth="1"/>
    <col min="8963" max="8963" width="3.140625" style="13" customWidth="1"/>
    <col min="8964" max="8964" width="30.7109375" style="13" customWidth="1"/>
    <col min="8965" max="8965" width="55.140625" style="13" customWidth="1"/>
    <col min="8966" max="9216" width="9.140625" style="13"/>
    <col min="9217" max="9218" width="30.7109375" style="13" customWidth="1"/>
    <col min="9219" max="9219" width="3.140625" style="13" customWidth="1"/>
    <col min="9220" max="9220" width="30.7109375" style="13" customWidth="1"/>
    <col min="9221" max="9221" width="55.140625" style="13" customWidth="1"/>
    <col min="9222" max="9472" width="9.140625" style="13"/>
    <col min="9473" max="9474" width="30.7109375" style="13" customWidth="1"/>
    <col min="9475" max="9475" width="3.140625" style="13" customWidth="1"/>
    <col min="9476" max="9476" width="30.7109375" style="13" customWidth="1"/>
    <col min="9477" max="9477" width="55.140625" style="13" customWidth="1"/>
    <col min="9478" max="9728" width="9.140625" style="13"/>
    <col min="9729" max="9730" width="30.7109375" style="13" customWidth="1"/>
    <col min="9731" max="9731" width="3.140625" style="13" customWidth="1"/>
    <col min="9732" max="9732" width="30.7109375" style="13" customWidth="1"/>
    <col min="9733" max="9733" width="55.140625" style="13" customWidth="1"/>
    <col min="9734" max="9984" width="9.140625" style="13"/>
    <col min="9985" max="9986" width="30.7109375" style="13" customWidth="1"/>
    <col min="9987" max="9987" width="3.140625" style="13" customWidth="1"/>
    <col min="9988" max="9988" width="30.7109375" style="13" customWidth="1"/>
    <col min="9989" max="9989" width="55.140625" style="13" customWidth="1"/>
    <col min="9990" max="10240" width="9.140625" style="13"/>
    <col min="10241" max="10242" width="30.7109375" style="13" customWidth="1"/>
    <col min="10243" max="10243" width="3.140625" style="13" customWidth="1"/>
    <col min="10244" max="10244" width="30.7109375" style="13" customWidth="1"/>
    <col min="10245" max="10245" width="55.140625" style="13" customWidth="1"/>
    <col min="10246" max="10496" width="9.140625" style="13"/>
    <col min="10497" max="10498" width="30.7109375" style="13" customWidth="1"/>
    <col min="10499" max="10499" width="3.140625" style="13" customWidth="1"/>
    <col min="10500" max="10500" width="30.7109375" style="13" customWidth="1"/>
    <col min="10501" max="10501" width="55.140625" style="13" customWidth="1"/>
    <col min="10502" max="10752" width="9.140625" style="13"/>
    <col min="10753" max="10754" width="30.7109375" style="13" customWidth="1"/>
    <col min="10755" max="10755" width="3.140625" style="13" customWidth="1"/>
    <col min="10756" max="10756" width="30.7109375" style="13" customWidth="1"/>
    <col min="10757" max="10757" width="55.140625" style="13" customWidth="1"/>
    <col min="10758" max="11008" width="9.140625" style="13"/>
    <col min="11009" max="11010" width="30.7109375" style="13" customWidth="1"/>
    <col min="11011" max="11011" width="3.140625" style="13" customWidth="1"/>
    <col min="11012" max="11012" width="30.7109375" style="13" customWidth="1"/>
    <col min="11013" max="11013" width="55.140625" style="13" customWidth="1"/>
    <col min="11014" max="11264" width="9.140625" style="13"/>
    <col min="11265" max="11266" width="30.7109375" style="13" customWidth="1"/>
    <col min="11267" max="11267" width="3.140625" style="13" customWidth="1"/>
    <col min="11268" max="11268" width="30.7109375" style="13" customWidth="1"/>
    <col min="11269" max="11269" width="55.140625" style="13" customWidth="1"/>
    <col min="11270" max="11520" width="9.140625" style="13"/>
    <col min="11521" max="11522" width="30.7109375" style="13" customWidth="1"/>
    <col min="11523" max="11523" width="3.140625" style="13" customWidth="1"/>
    <col min="11524" max="11524" width="30.7109375" style="13" customWidth="1"/>
    <col min="11525" max="11525" width="55.140625" style="13" customWidth="1"/>
    <col min="11526" max="11776" width="9.140625" style="13"/>
    <col min="11777" max="11778" width="30.7109375" style="13" customWidth="1"/>
    <col min="11779" max="11779" width="3.140625" style="13" customWidth="1"/>
    <col min="11780" max="11780" width="30.7109375" style="13" customWidth="1"/>
    <col min="11781" max="11781" width="55.140625" style="13" customWidth="1"/>
    <col min="11782" max="12032" width="9.140625" style="13"/>
    <col min="12033" max="12034" width="30.7109375" style="13" customWidth="1"/>
    <col min="12035" max="12035" width="3.140625" style="13" customWidth="1"/>
    <col min="12036" max="12036" width="30.7109375" style="13" customWidth="1"/>
    <col min="12037" max="12037" width="55.140625" style="13" customWidth="1"/>
    <col min="12038" max="12288" width="9.140625" style="13"/>
    <col min="12289" max="12290" width="30.7109375" style="13" customWidth="1"/>
    <col min="12291" max="12291" width="3.140625" style="13" customWidth="1"/>
    <col min="12292" max="12292" width="30.7109375" style="13" customWidth="1"/>
    <col min="12293" max="12293" width="55.140625" style="13" customWidth="1"/>
    <col min="12294" max="12544" width="9.140625" style="13"/>
    <col min="12545" max="12546" width="30.7109375" style="13" customWidth="1"/>
    <col min="12547" max="12547" width="3.140625" style="13" customWidth="1"/>
    <col min="12548" max="12548" width="30.7109375" style="13" customWidth="1"/>
    <col min="12549" max="12549" width="55.140625" style="13" customWidth="1"/>
    <col min="12550" max="12800" width="9.140625" style="13"/>
    <col min="12801" max="12802" width="30.7109375" style="13" customWidth="1"/>
    <col min="12803" max="12803" width="3.140625" style="13" customWidth="1"/>
    <col min="12804" max="12804" width="30.7109375" style="13" customWidth="1"/>
    <col min="12805" max="12805" width="55.140625" style="13" customWidth="1"/>
    <col min="12806" max="13056" width="9.140625" style="13"/>
    <col min="13057" max="13058" width="30.7109375" style="13" customWidth="1"/>
    <col min="13059" max="13059" width="3.140625" style="13" customWidth="1"/>
    <col min="13060" max="13060" width="30.7109375" style="13" customWidth="1"/>
    <col min="13061" max="13061" width="55.140625" style="13" customWidth="1"/>
    <col min="13062" max="13312" width="9.140625" style="13"/>
    <col min="13313" max="13314" width="30.7109375" style="13" customWidth="1"/>
    <col min="13315" max="13315" width="3.140625" style="13" customWidth="1"/>
    <col min="13316" max="13316" width="30.7109375" style="13" customWidth="1"/>
    <col min="13317" max="13317" width="55.140625" style="13" customWidth="1"/>
    <col min="13318" max="13568" width="9.140625" style="13"/>
    <col min="13569" max="13570" width="30.7109375" style="13" customWidth="1"/>
    <col min="13571" max="13571" width="3.140625" style="13" customWidth="1"/>
    <col min="13572" max="13572" width="30.7109375" style="13" customWidth="1"/>
    <col min="13573" max="13573" width="55.140625" style="13" customWidth="1"/>
    <col min="13574" max="13824" width="9.140625" style="13"/>
    <col min="13825" max="13826" width="30.7109375" style="13" customWidth="1"/>
    <col min="13827" max="13827" width="3.140625" style="13" customWidth="1"/>
    <col min="13828" max="13828" width="30.7109375" style="13" customWidth="1"/>
    <col min="13829" max="13829" width="55.140625" style="13" customWidth="1"/>
    <col min="13830" max="14080" width="9.140625" style="13"/>
    <col min="14081" max="14082" width="30.7109375" style="13" customWidth="1"/>
    <col min="14083" max="14083" width="3.140625" style="13" customWidth="1"/>
    <col min="14084" max="14084" width="30.7109375" style="13" customWidth="1"/>
    <col min="14085" max="14085" width="55.140625" style="13" customWidth="1"/>
    <col min="14086" max="14336" width="9.140625" style="13"/>
    <col min="14337" max="14338" width="30.7109375" style="13" customWidth="1"/>
    <col min="14339" max="14339" width="3.140625" style="13" customWidth="1"/>
    <col min="14340" max="14340" width="30.7109375" style="13" customWidth="1"/>
    <col min="14341" max="14341" width="55.140625" style="13" customWidth="1"/>
    <col min="14342" max="14592" width="9.140625" style="13"/>
    <col min="14593" max="14594" width="30.7109375" style="13" customWidth="1"/>
    <col min="14595" max="14595" width="3.140625" style="13" customWidth="1"/>
    <col min="14596" max="14596" width="30.7109375" style="13" customWidth="1"/>
    <col min="14597" max="14597" width="55.140625" style="13" customWidth="1"/>
    <col min="14598" max="14848" width="9.140625" style="13"/>
    <col min="14849" max="14850" width="30.7109375" style="13" customWidth="1"/>
    <col min="14851" max="14851" width="3.140625" style="13" customWidth="1"/>
    <col min="14852" max="14852" width="30.7109375" style="13" customWidth="1"/>
    <col min="14853" max="14853" width="55.140625" style="13" customWidth="1"/>
    <col min="14854" max="15104" width="9.140625" style="13"/>
    <col min="15105" max="15106" width="30.7109375" style="13" customWidth="1"/>
    <col min="15107" max="15107" width="3.140625" style="13" customWidth="1"/>
    <col min="15108" max="15108" width="30.7109375" style="13" customWidth="1"/>
    <col min="15109" max="15109" width="55.140625" style="13" customWidth="1"/>
    <col min="15110" max="15360" width="9.140625" style="13"/>
    <col min="15361" max="15362" width="30.7109375" style="13" customWidth="1"/>
    <col min="15363" max="15363" width="3.140625" style="13" customWidth="1"/>
    <col min="15364" max="15364" width="30.7109375" style="13" customWidth="1"/>
    <col min="15365" max="15365" width="55.140625" style="13" customWidth="1"/>
    <col min="15366" max="15616" width="9.140625" style="13"/>
    <col min="15617" max="15618" width="30.7109375" style="13" customWidth="1"/>
    <col min="15619" max="15619" width="3.140625" style="13" customWidth="1"/>
    <col min="15620" max="15620" width="30.7109375" style="13" customWidth="1"/>
    <col min="15621" max="15621" width="55.140625" style="13" customWidth="1"/>
    <col min="15622" max="15872" width="9.140625" style="13"/>
    <col min="15873" max="15874" width="30.7109375" style="13" customWidth="1"/>
    <col min="15875" max="15875" width="3.140625" style="13" customWidth="1"/>
    <col min="15876" max="15876" width="30.7109375" style="13" customWidth="1"/>
    <col min="15877" max="15877" width="55.140625" style="13" customWidth="1"/>
    <col min="15878" max="16128" width="9.140625" style="13"/>
    <col min="16129" max="16130" width="30.7109375" style="13" customWidth="1"/>
    <col min="16131" max="16131" width="3.140625" style="13" customWidth="1"/>
    <col min="16132" max="16132" width="30.7109375" style="13" customWidth="1"/>
    <col min="16133" max="16133" width="55.140625" style="13" customWidth="1"/>
    <col min="16134" max="16384" width="9.140625" style="13"/>
  </cols>
  <sheetData>
    <row r="1" spans="1:13" ht="14.1" customHeight="1">
      <c r="A1" s="131" t="s">
        <v>16</v>
      </c>
      <c r="B1" s="131"/>
      <c r="D1" s="132" t="s">
        <v>7</v>
      </c>
      <c r="E1" s="132"/>
      <c r="G1" s="14"/>
      <c r="H1" s="14"/>
      <c r="I1" s="15"/>
      <c r="K1" s="15"/>
      <c r="L1" s="15"/>
      <c r="M1" s="15"/>
    </row>
    <row r="2" spans="1:13" ht="14.1" customHeight="1">
      <c r="A2" s="133" t="s">
        <v>623</v>
      </c>
      <c r="B2" s="133"/>
      <c r="C2" s="16"/>
      <c r="D2" s="132" t="s">
        <v>17</v>
      </c>
      <c r="E2" s="132"/>
      <c r="F2" s="17"/>
      <c r="G2" s="17"/>
      <c r="H2" s="17"/>
      <c r="I2" s="17"/>
      <c r="J2" s="17"/>
      <c r="K2" s="17"/>
      <c r="L2" s="17"/>
      <c r="M2" s="17"/>
    </row>
    <row r="3" spans="1:13" ht="30" customHeight="1" thickBot="1">
      <c r="A3" s="134" t="s">
        <v>18</v>
      </c>
      <c r="B3" s="135"/>
      <c r="C3" s="18"/>
      <c r="D3" s="134" t="s">
        <v>19</v>
      </c>
      <c r="E3" s="136"/>
      <c r="F3" s="17"/>
      <c r="G3" s="17"/>
      <c r="H3" s="17"/>
      <c r="I3" s="17"/>
      <c r="J3" s="17"/>
      <c r="K3" s="17"/>
      <c r="L3" s="17"/>
      <c r="M3" s="17"/>
    </row>
    <row r="4" spans="1:13" ht="15" customHeight="1" thickTop="1">
      <c r="A4" s="137" t="s">
        <v>20</v>
      </c>
      <c r="B4" s="138"/>
      <c r="C4" s="19"/>
      <c r="D4" s="139"/>
      <c r="E4" s="140"/>
    </row>
    <row r="5" spans="1:13" ht="15" customHeight="1">
      <c r="A5" s="141" t="s">
        <v>21</v>
      </c>
      <c r="B5" s="142"/>
      <c r="C5" s="20"/>
      <c r="D5" s="143"/>
      <c r="E5" s="144"/>
    </row>
    <row r="6" spans="1:13" ht="30" customHeight="1">
      <c r="A6" s="145" t="s">
        <v>22</v>
      </c>
      <c r="B6" s="146"/>
      <c r="C6" s="21"/>
      <c r="D6" s="147" t="s">
        <v>23</v>
      </c>
      <c r="E6" s="148"/>
    </row>
    <row r="7" spans="1:13" ht="15" customHeight="1">
      <c r="A7" s="145" t="s">
        <v>24</v>
      </c>
      <c r="B7" s="146"/>
      <c r="C7" s="21"/>
      <c r="D7" s="149" t="s">
        <v>25</v>
      </c>
      <c r="E7" s="148"/>
    </row>
    <row r="8" spans="1:13" ht="30" customHeight="1">
      <c r="A8" s="150" t="s">
        <v>26</v>
      </c>
      <c r="B8" s="151"/>
      <c r="C8" s="22"/>
      <c r="D8" s="147" t="s">
        <v>604</v>
      </c>
      <c r="E8" s="148"/>
    </row>
    <row r="9" spans="1:13" ht="15" customHeight="1">
      <c r="A9" s="145" t="s">
        <v>27</v>
      </c>
      <c r="B9" s="146"/>
      <c r="C9" s="21"/>
      <c r="D9" s="152" t="s">
        <v>28</v>
      </c>
      <c r="E9" s="148"/>
    </row>
    <row r="10" spans="1:13" ht="15" customHeight="1">
      <c r="A10" s="145" t="s">
        <v>29</v>
      </c>
      <c r="B10" s="146"/>
      <c r="C10" s="21"/>
      <c r="D10" s="152" t="s">
        <v>30</v>
      </c>
      <c r="E10" s="148"/>
    </row>
    <row r="11" spans="1:13" ht="15" customHeight="1">
      <c r="A11" s="150" t="s">
        <v>31</v>
      </c>
      <c r="B11" s="151"/>
      <c r="C11" s="22"/>
      <c r="D11" s="149" t="s">
        <v>32</v>
      </c>
      <c r="E11" s="148"/>
    </row>
    <row r="12" spans="1:13" ht="15" customHeight="1">
      <c r="A12" s="150" t="s">
        <v>33</v>
      </c>
      <c r="B12" s="151"/>
      <c r="C12" s="22"/>
      <c r="D12" s="153">
        <v>667</v>
      </c>
      <c r="E12" s="154"/>
    </row>
    <row r="13" spans="1:13" ht="44.25" customHeight="1">
      <c r="A13" s="150" t="s">
        <v>34</v>
      </c>
      <c r="B13" s="151"/>
      <c r="C13" s="22"/>
      <c r="D13" s="147" t="s">
        <v>640</v>
      </c>
      <c r="E13" s="155"/>
    </row>
    <row r="14" spans="1:13" ht="15" customHeight="1">
      <c r="A14" s="150" t="s">
        <v>35</v>
      </c>
      <c r="B14" s="151"/>
      <c r="C14" s="22"/>
      <c r="D14" s="149" t="s">
        <v>618</v>
      </c>
      <c r="E14" s="148"/>
    </row>
    <row r="15" spans="1:13" ht="27.95" customHeight="1">
      <c r="A15" s="150" t="s">
        <v>36</v>
      </c>
      <c r="B15" s="151"/>
      <c r="C15" s="22"/>
      <c r="D15" s="149" t="s">
        <v>601</v>
      </c>
      <c r="E15" s="148"/>
    </row>
    <row r="16" spans="1:13" ht="52.5" customHeight="1">
      <c r="A16" s="150" t="s">
        <v>487</v>
      </c>
      <c r="B16" s="151"/>
      <c r="C16" s="22"/>
      <c r="D16" s="147" t="s">
        <v>609</v>
      </c>
      <c r="E16" s="155"/>
    </row>
    <row r="17" spans="1:5" ht="15" customHeight="1">
      <c r="A17" s="156" t="s">
        <v>37</v>
      </c>
      <c r="B17" s="157"/>
      <c r="C17" s="23"/>
      <c r="D17" s="149" t="s">
        <v>38</v>
      </c>
      <c r="E17" s="148"/>
    </row>
    <row r="18" spans="1:5" ht="75" customHeight="1">
      <c r="A18" s="150" t="s">
        <v>39</v>
      </c>
      <c r="B18" s="151"/>
      <c r="C18" s="22"/>
      <c r="D18" s="147" t="s">
        <v>608</v>
      </c>
      <c r="E18" s="155"/>
    </row>
    <row r="19" spans="1:5" ht="67.5" customHeight="1">
      <c r="A19" s="150" t="s">
        <v>40</v>
      </c>
      <c r="B19" s="151"/>
      <c r="C19" s="22"/>
      <c r="D19" s="147" t="s">
        <v>612</v>
      </c>
      <c r="E19" s="155"/>
    </row>
    <row r="20" spans="1:5" ht="165.75" customHeight="1">
      <c r="A20" s="150" t="s">
        <v>41</v>
      </c>
      <c r="B20" s="151"/>
      <c r="C20" s="22"/>
      <c r="D20" s="147" t="s">
        <v>637</v>
      </c>
      <c r="E20" s="155"/>
    </row>
    <row r="21" spans="1:5" ht="15" customHeight="1">
      <c r="A21" s="156" t="s">
        <v>42</v>
      </c>
      <c r="B21" s="157"/>
      <c r="C21" s="23"/>
      <c r="D21" s="149" t="s">
        <v>38</v>
      </c>
      <c r="E21" s="148"/>
    </row>
    <row r="22" spans="1:5" ht="15" customHeight="1">
      <c r="A22" s="150" t="s">
        <v>43</v>
      </c>
      <c r="B22" s="151"/>
      <c r="C22" s="22"/>
      <c r="D22" s="158">
        <v>5953</v>
      </c>
      <c r="E22" s="154"/>
    </row>
    <row r="23" spans="1:5" ht="38.25" customHeight="1">
      <c r="A23" s="150" t="s">
        <v>44</v>
      </c>
      <c r="B23" s="151"/>
      <c r="C23" s="24"/>
      <c r="D23" s="147" t="s">
        <v>486</v>
      </c>
      <c r="E23" s="155"/>
    </row>
    <row r="24" spans="1:5" ht="47.25" customHeight="1">
      <c r="A24" s="150" t="s">
        <v>45</v>
      </c>
      <c r="B24" s="151"/>
      <c r="C24" s="22"/>
      <c r="D24" s="147" t="s">
        <v>605</v>
      </c>
      <c r="E24" s="155"/>
    </row>
    <row r="25" spans="1:5" ht="15" customHeight="1">
      <c r="A25" s="156" t="s">
        <v>46</v>
      </c>
      <c r="B25" s="157"/>
      <c r="C25" s="23"/>
      <c r="D25" s="149" t="s">
        <v>38</v>
      </c>
      <c r="E25" s="148"/>
    </row>
    <row r="26" spans="1:5" ht="45" customHeight="1">
      <c r="A26" s="150" t="s">
        <v>47</v>
      </c>
      <c r="B26" s="151"/>
      <c r="C26" s="24"/>
      <c r="D26" s="149" t="s">
        <v>38</v>
      </c>
      <c r="E26" s="148"/>
    </row>
    <row r="27" spans="1:5" ht="27.95" customHeight="1">
      <c r="A27" s="156" t="s">
        <v>48</v>
      </c>
      <c r="B27" s="157"/>
      <c r="C27" s="23"/>
      <c r="D27" s="149" t="s">
        <v>38</v>
      </c>
      <c r="E27" s="148"/>
    </row>
    <row r="28" spans="1:5" ht="29.25" customHeight="1">
      <c r="A28" s="150" t="s">
        <v>49</v>
      </c>
      <c r="B28" s="151"/>
      <c r="C28" s="22"/>
      <c r="D28" s="147" t="s">
        <v>617</v>
      </c>
      <c r="E28" s="155"/>
    </row>
    <row r="29" spans="1:5" ht="216" customHeight="1">
      <c r="A29" s="150" t="s">
        <v>50</v>
      </c>
      <c r="B29" s="151"/>
      <c r="C29" s="22"/>
      <c r="D29" s="147" t="s">
        <v>620</v>
      </c>
      <c r="E29" s="155"/>
    </row>
    <row r="30" spans="1:5" ht="140.25" customHeight="1">
      <c r="A30" s="150" t="s">
        <v>51</v>
      </c>
      <c r="B30" s="151"/>
      <c r="C30" s="22"/>
      <c r="D30" s="147" t="s">
        <v>619</v>
      </c>
      <c r="E30" s="155"/>
    </row>
    <row r="31" spans="1:5" ht="15" customHeight="1">
      <c r="A31" s="156" t="s">
        <v>52</v>
      </c>
      <c r="B31" s="157"/>
      <c r="C31" s="23"/>
      <c r="D31" s="149" t="s">
        <v>38</v>
      </c>
      <c r="E31" s="148"/>
    </row>
    <row r="32" spans="1:5" ht="13.5" customHeight="1">
      <c r="A32" s="150" t="s">
        <v>606</v>
      </c>
      <c r="B32" s="151"/>
      <c r="C32" s="23"/>
      <c r="D32" s="149"/>
      <c r="E32" s="148"/>
    </row>
    <row r="33" spans="1:5" ht="30" customHeight="1">
      <c r="A33" s="150" t="s">
        <v>53</v>
      </c>
      <c r="B33" s="151"/>
      <c r="C33" s="24"/>
      <c r="D33" s="149"/>
      <c r="E33" s="148"/>
    </row>
    <row r="34" spans="1:5" ht="30" customHeight="1">
      <c r="A34" s="150" t="s">
        <v>54</v>
      </c>
      <c r="B34" s="151"/>
      <c r="C34" s="22"/>
      <c r="D34" s="149" t="s">
        <v>38</v>
      </c>
      <c r="E34" s="148"/>
    </row>
    <row r="35" spans="1:5" ht="30" customHeight="1">
      <c r="A35" s="150" t="s">
        <v>55</v>
      </c>
      <c r="B35" s="151"/>
      <c r="C35" s="22"/>
      <c r="D35" s="149"/>
      <c r="E35" s="148"/>
    </row>
    <row r="36" spans="1:5" ht="24.75" customHeight="1">
      <c r="A36" s="161" t="s">
        <v>56</v>
      </c>
      <c r="B36" s="162"/>
      <c r="C36" s="25"/>
      <c r="D36" s="163" t="s">
        <v>621</v>
      </c>
      <c r="E36" s="164"/>
    </row>
    <row r="38" spans="1:5" ht="14.1" customHeight="1">
      <c r="A38" s="165" t="s">
        <v>628</v>
      </c>
      <c r="B38" s="165"/>
      <c r="C38" s="28"/>
      <c r="D38" s="159" t="s">
        <v>58</v>
      </c>
      <c r="E38" s="159"/>
    </row>
    <row r="39" spans="1:5" ht="14.1" customHeight="1">
      <c r="A39" s="28"/>
      <c r="B39" s="29"/>
      <c r="C39" s="29"/>
      <c r="D39" s="166" t="s">
        <v>610</v>
      </c>
      <c r="E39" s="166"/>
    </row>
    <row r="40" spans="1:5" ht="14.1" customHeight="1">
      <c r="A40" s="28"/>
      <c r="B40" s="28"/>
      <c r="C40" s="28"/>
      <c r="D40" s="28"/>
      <c r="E40" s="28"/>
    </row>
    <row r="41" spans="1:5" ht="14.1" customHeight="1">
      <c r="A41" s="28"/>
      <c r="B41" s="28"/>
      <c r="C41" s="28"/>
      <c r="D41" s="159" t="s">
        <v>638</v>
      </c>
      <c r="E41" s="159"/>
    </row>
    <row r="42" spans="1:5" ht="14.1" customHeight="1">
      <c r="A42" s="28"/>
      <c r="B42" s="28"/>
      <c r="C42" s="28"/>
      <c r="D42" s="160" t="s">
        <v>607</v>
      </c>
      <c r="E42" s="160"/>
    </row>
    <row r="43" spans="1:5" ht="14.1" customHeight="1">
      <c r="A43" s="13"/>
      <c r="B43" s="13"/>
      <c r="C43" s="13"/>
    </row>
    <row r="63" spans="2:3" ht="14.1" customHeight="1">
      <c r="B63" s="13"/>
      <c r="C63" s="13"/>
    </row>
    <row r="64" spans="2:3" ht="14.1" customHeight="1">
      <c r="B64" s="13"/>
      <c r="C64" s="13"/>
    </row>
    <row r="65" spans="2:3" ht="14.1" customHeight="1">
      <c r="B65" s="13"/>
      <c r="C65" s="13"/>
    </row>
    <row r="66" spans="2:3" ht="14.1" customHeight="1">
      <c r="B66" s="13"/>
      <c r="C66" s="13"/>
    </row>
    <row r="67" spans="2:3" ht="14.1" customHeight="1">
      <c r="B67" s="13"/>
      <c r="C67" s="13"/>
    </row>
  </sheetData>
  <mergeCells count="77">
    <mergeCell ref="D41:E41"/>
    <mergeCell ref="D42:E42"/>
    <mergeCell ref="A35:B35"/>
    <mergeCell ref="D35:E35"/>
    <mergeCell ref="A36:B36"/>
    <mergeCell ref="D36:E36"/>
    <mergeCell ref="A38:B38"/>
    <mergeCell ref="D38:E38"/>
    <mergeCell ref="D39:E39"/>
    <mergeCell ref="A31:B31"/>
    <mergeCell ref="D31:E31"/>
    <mergeCell ref="A33:B33"/>
    <mergeCell ref="D33:E33"/>
    <mergeCell ref="A34:B34"/>
    <mergeCell ref="D34:E34"/>
    <mergeCell ref="A32:B32"/>
    <mergeCell ref="D32:E32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hyperlinks>
    <hyperlink ref="D9" r:id="rId1"/>
    <hyperlink ref="D10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opLeftCell="A167" zoomScale="120" zoomScaleNormal="120" workbookViewId="0">
      <selection activeCell="C13" sqref="C13:G13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0"/>
      <c r="B1" s="31"/>
      <c r="I1" s="2" t="s">
        <v>59</v>
      </c>
    </row>
    <row r="2" spans="1:9" ht="13.5">
      <c r="A2" s="32"/>
      <c r="C2" s="33"/>
      <c r="I2" s="2" t="s">
        <v>60</v>
      </c>
    </row>
    <row r="3" spans="1:9">
      <c r="A3" s="34" t="s">
        <v>61</v>
      </c>
      <c r="B3" s="167" t="s">
        <v>62</v>
      </c>
      <c r="C3" s="168"/>
      <c r="D3" s="168"/>
      <c r="E3" s="168"/>
      <c r="F3" s="168"/>
      <c r="G3" s="168"/>
      <c r="H3" s="168"/>
      <c r="I3" s="169"/>
    </row>
    <row r="4" spans="1:9" ht="12.75" customHeight="1">
      <c r="A4" s="34" t="s">
        <v>63</v>
      </c>
      <c r="B4" s="167" t="s">
        <v>25</v>
      </c>
      <c r="C4" s="168"/>
      <c r="D4" s="168"/>
      <c r="E4" s="168"/>
      <c r="F4" s="168"/>
      <c r="G4" s="168"/>
      <c r="H4" s="168"/>
      <c r="I4" s="169"/>
    </row>
    <row r="5" spans="1:9">
      <c r="A5" s="34" t="s">
        <v>6</v>
      </c>
      <c r="B5" s="170" t="s">
        <v>488</v>
      </c>
      <c r="C5" s="171"/>
      <c r="D5" s="171"/>
      <c r="E5" s="171"/>
      <c r="F5" s="171"/>
      <c r="G5" s="171"/>
      <c r="H5" s="171"/>
      <c r="I5" s="172"/>
    </row>
    <row r="6" spans="1:9">
      <c r="A6" s="34" t="s">
        <v>64</v>
      </c>
      <c r="B6" s="170">
        <v>420059834009</v>
      </c>
      <c r="C6" s="171"/>
      <c r="D6" s="171"/>
      <c r="E6" s="171"/>
      <c r="F6" s="171"/>
      <c r="G6" s="171"/>
      <c r="H6" s="171"/>
      <c r="I6" s="172"/>
    </row>
    <row r="7" spans="1:9">
      <c r="A7" s="34" t="s">
        <v>65</v>
      </c>
      <c r="B7" s="170">
        <v>420059834009</v>
      </c>
      <c r="C7" s="171"/>
      <c r="D7" s="171"/>
      <c r="E7" s="171"/>
      <c r="F7" s="171"/>
      <c r="G7" s="171"/>
      <c r="H7" s="171"/>
      <c r="I7" s="172"/>
    </row>
    <row r="8" spans="1:9" ht="18" customHeight="1">
      <c r="D8" s="4"/>
      <c r="H8" s="35"/>
      <c r="I8" s="35"/>
    </row>
    <row r="9" spans="1:9" hidden="1"/>
    <row r="10" spans="1:9" ht="1.5" hidden="1" customHeight="1"/>
    <row r="11" spans="1:9" ht="18.75" customHeight="1" thickBot="1">
      <c r="A11" s="173" t="s">
        <v>66</v>
      </c>
      <c r="B11" s="174"/>
      <c r="C11" s="174"/>
      <c r="D11" s="174"/>
      <c r="E11" s="174"/>
      <c r="F11" s="174"/>
      <c r="G11" s="174"/>
      <c r="H11" s="174"/>
      <c r="I11" s="174"/>
    </row>
    <row r="12" spans="1:9" ht="12" customHeight="1" thickTop="1">
      <c r="A12" s="175"/>
      <c r="B12" s="175"/>
      <c r="C12" s="175"/>
      <c r="D12" s="175"/>
      <c r="E12" s="175"/>
      <c r="F12" s="175"/>
      <c r="G12" s="175"/>
      <c r="H12" s="175"/>
      <c r="I12" s="175"/>
    </row>
    <row r="13" spans="1:9" ht="18.75" customHeight="1">
      <c r="C13" s="175" t="s">
        <v>623</v>
      </c>
      <c r="D13" s="175"/>
      <c r="E13" s="175"/>
      <c r="F13" s="175"/>
      <c r="G13" s="175"/>
      <c r="H13" s="36"/>
    </row>
    <row r="14" spans="1:9">
      <c r="I14" s="1" t="s">
        <v>67</v>
      </c>
    </row>
    <row r="15" spans="1:9" ht="15" customHeight="1">
      <c r="A15" s="176" t="s">
        <v>68</v>
      </c>
      <c r="B15" s="180" t="s">
        <v>69</v>
      </c>
      <c r="C15" s="181"/>
      <c r="D15" s="37" t="s">
        <v>8</v>
      </c>
      <c r="E15" s="186" t="s">
        <v>70</v>
      </c>
      <c r="F15" s="187"/>
      <c r="G15" s="188"/>
      <c r="H15" s="189" t="s">
        <v>9</v>
      </c>
      <c r="I15" s="181"/>
    </row>
    <row r="16" spans="1:9" ht="15" customHeight="1">
      <c r="A16" s="177"/>
      <c r="B16" s="182"/>
      <c r="C16" s="183"/>
      <c r="D16" s="38"/>
      <c r="E16" s="191" t="s">
        <v>71</v>
      </c>
      <c r="F16" s="192"/>
      <c r="G16" s="193"/>
      <c r="H16" s="190"/>
      <c r="I16" s="185"/>
    </row>
    <row r="17" spans="1:9" ht="15" customHeight="1">
      <c r="A17" s="178"/>
      <c r="B17" s="182"/>
      <c r="C17" s="183"/>
      <c r="D17" s="38"/>
      <c r="E17" s="194"/>
      <c r="F17" s="195"/>
      <c r="G17" s="196"/>
      <c r="H17" s="39" t="s">
        <v>72</v>
      </c>
      <c r="I17" s="40" t="s">
        <v>73</v>
      </c>
    </row>
    <row r="18" spans="1:9" ht="15" customHeight="1">
      <c r="A18" s="179"/>
      <c r="B18" s="184"/>
      <c r="C18" s="185"/>
      <c r="D18" s="41"/>
      <c r="E18" s="197"/>
      <c r="F18" s="198"/>
      <c r="G18" s="199"/>
      <c r="H18" s="42" t="s">
        <v>74</v>
      </c>
      <c r="I18" s="43" t="s">
        <v>74</v>
      </c>
    </row>
    <row r="19" spans="1:9">
      <c r="A19" s="44">
        <v>1</v>
      </c>
      <c r="B19" s="204">
        <v>2</v>
      </c>
      <c r="C19" s="204"/>
      <c r="D19" s="44">
        <v>3</v>
      </c>
      <c r="E19" s="204">
        <v>4</v>
      </c>
      <c r="F19" s="204"/>
      <c r="G19" s="204"/>
      <c r="H19" s="44">
        <v>5</v>
      </c>
      <c r="I19" s="44">
        <v>6</v>
      </c>
    </row>
    <row r="20" spans="1:9" ht="15" customHeight="1">
      <c r="A20" s="11"/>
      <c r="B20" s="200" t="s">
        <v>75</v>
      </c>
      <c r="C20" s="200"/>
      <c r="D20" s="11"/>
      <c r="E20" s="205"/>
      <c r="F20" s="205"/>
      <c r="G20" s="205"/>
      <c r="H20" s="11"/>
      <c r="I20" s="11"/>
    </row>
    <row r="21" spans="1:9" ht="15" customHeight="1">
      <c r="A21" s="11"/>
      <c r="B21" s="201" t="s">
        <v>76</v>
      </c>
      <c r="C21" s="201"/>
      <c r="D21" s="11"/>
      <c r="E21" s="205"/>
      <c r="F21" s="205"/>
      <c r="G21" s="205"/>
      <c r="H21" s="45"/>
      <c r="I21" s="45"/>
    </row>
    <row r="22" spans="1:9" ht="13.5">
      <c r="A22" s="11"/>
      <c r="B22" s="200" t="s">
        <v>77</v>
      </c>
      <c r="C22" s="200"/>
      <c r="D22" s="11"/>
      <c r="E22" s="46">
        <v>2</v>
      </c>
      <c r="F22" s="47">
        <v>0</v>
      </c>
      <c r="G22" s="48">
        <v>1</v>
      </c>
      <c r="H22" s="111">
        <f>H23+H27+H31+H32</f>
        <v>83785841</v>
      </c>
      <c r="I22" s="111">
        <f>SUM(I23,I27,I31,I32)</f>
        <v>73469023.150000006</v>
      </c>
    </row>
    <row r="23" spans="1:9" ht="15" customHeight="1">
      <c r="A23" s="11">
        <v>60</v>
      </c>
      <c r="B23" s="201" t="s">
        <v>78</v>
      </c>
      <c r="C23" s="201"/>
      <c r="D23" s="11"/>
      <c r="E23" s="46">
        <v>2</v>
      </c>
      <c r="F23" s="47">
        <v>0</v>
      </c>
      <c r="G23" s="48">
        <v>2</v>
      </c>
      <c r="H23" s="120">
        <f>H24+H26+H25</f>
        <v>7582281</v>
      </c>
      <c r="I23" s="120">
        <f>SUM(I24:I26)</f>
        <v>7567324.1500000004</v>
      </c>
    </row>
    <row r="24" spans="1:9" ht="15" customHeight="1">
      <c r="A24" s="11">
        <v>600</v>
      </c>
      <c r="B24" s="202" t="s">
        <v>79</v>
      </c>
      <c r="C24" s="203"/>
      <c r="D24" s="11"/>
      <c r="E24" s="46">
        <v>2</v>
      </c>
      <c r="F24" s="47">
        <v>0</v>
      </c>
      <c r="G24" s="48">
        <v>3</v>
      </c>
      <c r="H24" s="114"/>
      <c r="I24" s="120">
        <v>0</v>
      </c>
    </row>
    <row r="25" spans="1:9" ht="15" customHeight="1">
      <c r="A25" s="11">
        <v>601</v>
      </c>
      <c r="B25" s="201" t="s">
        <v>80</v>
      </c>
      <c r="C25" s="201"/>
      <c r="D25" s="11"/>
      <c r="E25" s="46">
        <v>2</v>
      </c>
      <c r="F25" s="47">
        <v>0</v>
      </c>
      <c r="G25" s="48">
        <v>4</v>
      </c>
      <c r="H25" s="120">
        <v>7582281</v>
      </c>
      <c r="I25" s="120">
        <v>7567324.1500000004</v>
      </c>
    </row>
    <row r="26" spans="1:9" ht="15" customHeight="1">
      <c r="A26" s="11">
        <v>602</v>
      </c>
      <c r="B26" s="201" t="s">
        <v>81</v>
      </c>
      <c r="C26" s="201"/>
      <c r="D26" s="11"/>
      <c r="E26" s="46">
        <v>2</v>
      </c>
      <c r="F26" s="47">
        <v>0</v>
      </c>
      <c r="G26" s="48">
        <v>5</v>
      </c>
      <c r="H26" s="114"/>
      <c r="I26" s="120">
        <v>0</v>
      </c>
    </row>
    <row r="27" spans="1:9" ht="15" customHeight="1">
      <c r="A27" s="11">
        <v>61</v>
      </c>
      <c r="B27" s="201" t="s">
        <v>82</v>
      </c>
      <c r="C27" s="201"/>
      <c r="D27" s="11"/>
      <c r="E27" s="46">
        <v>2</v>
      </c>
      <c r="F27" s="47">
        <v>0</v>
      </c>
      <c r="G27" s="48">
        <v>6</v>
      </c>
      <c r="H27" s="120">
        <f>H28+H29+H30</f>
        <v>75930733</v>
      </c>
      <c r="I27" s="120">
        <f>SUM(I28:I30)</f>
        <v>65430241</v>
      </c>
    </row>
    <row r="28" spans="1:9" ht="15" customHeight="1">
      <c r="A28" s="11">
        <v>610</v>
      </c>
      <c r="B28" s="201" t="s">
        <v>83</v>
      </c>
      <c r="C28" s="201"/>
      <c r="D28" s="11"/>
      <c r="E28" s="46">
        <v>2</v>
      </c>
      <c r="F28" s="47">
        <v>0</v>
      </c>
      <c r="G28" s="48">
        <v>7</v>
      </c>
      <c r="H28" s="114"/>
      <c r="I28" s="120">
        <v>0</v>
      </c>
    </row>
    <row r="29" spans="1:9" ht="15.75" customHeight="1">
      <c r="A29" s="11">
        <v>611</v>
      </c>
      <c r="B29" s="201" t="s">
        <v>84</v>
      </c>
      <c r="C29" s="201"/>
      <c r="D29" s="11"/>
      <c r="E29" s="46">
        <v>2</v>
      </c>
      <c r="F29" s="47">
        <v>0</v>
      </c>
      <c r="G29" s="48">
        <v>8</v>
      </c>
      <c r="H29" s="120">
        <v>22723936</v>
      </c>
      <c r="I29" s="120">
        <v>21243942</v>
      </c>
    </row>
    <row r="30" spans="1:9" ht="15" customHeight="1">
      <c r="A30" s="11">
        <v>612</v>
      </c>
      <c r="B30" s="201" t="s">
        <v>85</v>
      </c>
      <c r="C30" s="201"/>
      <c r="D30" s="11"/>
      <c r="E30" s="46">
        <v>2</v>
      </c>
      <c r="F30" s="47">
        <v>0</v>
      </c>
      <c r="G30" s="48">
        <v>9</v>
      </c>
      <c r="H30" s="120">
        <v>53206797</v>
      </c>
      <c r="I30" s="120">
        <v>44186299</v>
      </c>
    </row>
    <row r="31" spans="1:9" ht="15" customHeight="1">
      <c r="A31" s="11">
        <v>62</v>
      </c>
      <c r="B31" s="201" t="s">
        <v>86</v>
      </c>
      <c r="C31" s="201"/>
      <c r="D31" s="11"/>
      <c r="E31" s="46">
        <v>2</v>
      </c>
      <c r="F31" s="47">
        <v>1</v>
      </c>
      <c r="G31" s="48">
        <v>0</v>
      </c>
      <c r="H31" s="114"/>
      <c r="I31" s="120"/>
    </row>
    <row r="32" spans="1:9" ht="15" customHeight="1">
      <c r="A32" s="11">
        <v>65</v>
      </c>
      <c r="B32" s="201" t="s">
        <v>87</v>
      </c>
      <c r="C32" s="201"/>
      <c r="D32" s="11"/>
      <c r="E32" s="46">
        <v>2</v>
      </c>
      <c r="F32" s="47">
        <v>1</v>
      </c>
      <c r="G32" s="48">
        <v>1</v>
      </c>
      <c r="H32" s="120">
        <v>272827</v>
      </c>
      <c r="I32" s="120">
        <v>471458</v>
      </c>
    </row>
    <row r="33" spans="1:9" ht="15" customHeight="1">
      <c r="A33" s="11"/>
      <c r="B33" s="200" t="s">
        <v>88</v>
      </c>
      <c r="C33" s="200"/>
      <c r="D33" s="11"/>
      <c r="E33" s="46">
        <v>2</v>
      </c>
      <c r="F33" s="47">
        <v>1</v>
      </c>
      <c r="G33" s="48">
        <v>2</v>
      </c>
      <c r="H33" s="111">
        <f>H34+H35+H36+H40+H41+H42+H43-H44+H45</f>
        <v>77164606</v>
      </c>
      <c r="I33" s="111">
        <f>SUM(I34:I36,I40,I41,I42,I43,I45)-I44</f>
        <v>66463227</v>
      </c>
    </row>
    <row r="34" spans="1:9">
      <c r="A34" s="11">
        <v>50</v>
      </c>
      <c r="B34" s="201" t="s">
        <v>89</v>
      </c>
      <c r="C34" s="201"/>
      <c r="D34" s="11"/>
      <c r="E34" s="46">
        <v>2</v>
      </c>
      <c r="F34" s="47">
        <v>1</v>
      </c>
      <c r="G34" s="48">
        <v>3</v>
      </c>
      <c r="H34" s="120">
        <v>5911664</v>
      </c>
      <c r="I34" s="120">
        <v>5710099</v>
      </c>
    </row>
    <row r="35" spans="1:9">
      <c r="A35" s="11">
        <v>51</v>
      </c>
      <c r="B35" s="201" t="s">
        <v>90</v>
      </c>
      <c r="C35" s="201"/>
      <c r="D35" s="11"/>
      <c r="E35" s="46">
        <v>2</v>
      </c>
      <c r="F35" s="47">
        <v>1</v>
      </c>
      <c r="G35" s="48">
        <v>4</v>
      </c>
      <c r="H35" s="120">
        <v>15910408</v>
      </c>
      <c r="I35" s="120">
        <v>16448828</v>
      </c>
    </row>
    <row r="36" spans="1:9" ht="15" customHeight="1">
      <c r="A36" s="11">
        <v>52</v>
      </c>
      <c r="B36" s="201" t="s">
        <v>91</v>
      </c>
      <c r="C36" s="201"/>
      <c r="D36" s="11"/>
      <c r="E36" s="46">
        <v>2</v>
      </c>
      <c r="F36" s="47">
        <v>1</v>
      </c>
      <c r="G36" s="48">
        <v>5</v>
      </c>
      <c r="H36" s="120">
        <f>H37+H39+H38</f>
        <v>22416032</v>
      </c>
      <c r="I36" s="120">
        <f>SUM(I37:I39)</f>
        <v>24367960</v>
      </c>
    </row>
    <row r="37" spans="1:9" ht="15" customHeight="1">
      <c r="A37" s="11" t="s">
        <v>92</v>
      </c>
      <c r="B37" s="201" t="s">
        <v>93</v>
      </c>
      <c r="C37" s="201"/>
      <c r="D37" s="11"/>
      <c r="E37" s="46">
        <v>2</v>
      </c>
      <c r="F37" s="47">
        <v>1</v>
      </c>
      <c r="G37" s="48">
        <v>6</v>
      </c>
      <c r="H37" s="120">
        <v>16066850</v>
      </c>
      <c r="I37" s="120">
        <v>16413393</v>
      </c>
    </row>
    <row r="38" spans="1:9" ht="15" customHeight="1">
      <c r="A38" s="11" t="s">
        <v>94</v>
      </c>
      <c r="B38" s="201" t="s">
        <v>95</v>
      </c>
      <c r="C38" s="201"/>
      <c r="D38" s="11"/>
      <c r="E38" s="46">
        <v>2</v>
      </c>
      <c r="F38" s="47">
        <v>1</v>
      </c>
      <c r="G38" s="48">
        <v>7</v>
      </c>
      <c r="H38" s="120">
        <v>2406603</v>
      </c>
      <c r="I38" s="120">
        <v>2631859</v>
      </c>
    </row>
    <row r="39" spans="1:9" ht="15" customHeight="1">
      <c r="A39" s="11" t="s">
        <v>96</v>
      </c>
      <c r="B39" s="201" t="s">
        <v>97</v>
      </c>
      <c r="C39" s="201"/>
      <c r="D39" s="11"/>
      <c r="E39" s="46">
        <v>2</v>
      </c>
      <c r="F39" s="47">
        <v>1</v>
      </c>
      <c r="G39" s="48">
        <v>8</v>
      </c>
      <c r="H39" s="120">
        <v>3942579</v>
      </c>
      <c r="I39" s="120">
        <v>5322708</v>
      </c>
    </row>
    <row r="40" spans="1:9" ht="15" customHeight="1">
      <c r="A40" s="11">
        <v>53</v>
      </c>
      <c r="B40" s="201" t="s">
        <v>98</v>
      </c>
      <c r="C40" s="201"/>
      <c r="D40" s="11"/>
      <c r="E40" s="46">
        <v>2</v>
      </c>
      <c r="F40" s="47">
        <v>1</v>
      </c>
      <c r="G40" s="48">
        <v>9</v>
      </c>
      <c r="H40" s="120">
        <v>10341087</v>
      </c>
      <c r="I40" s="120">
        <v>9264091</v>
      </c>
    </row>
    <row r="41" spans="1:9" ht="15" customHeight="1">
      <c r="A41" s="11" t="s">
        <v>99</v>
      </c>
      <c r="B41" s="201" t="s">
        <v>100</v>
      </c>
      <c r="C41" s="201"/>
      <c r="D41" s="11"/>
      <c r="E41" s="46">
        <v>2</v>
      </c>
      <c r="F41" s="47">
        <v>2</v>
      </c>
      <c r="G41" s="48">
        <v>0</v>
      </c>
      <c r="H41" s="120">
        <v>5929440</v>
      </c>
      <c r="I41" s="120">
        <v>5791267</v>
      </c>
    </row>
    <row r="42" spans="1:9" ht="15" customHeight="1">
      <c r="A42" s="11" t="s">
        <v>101</v>
      </c>
      <c r="B42" s="201" t="s">
        <v>102</v>
      </c>
      <c r="C42" s="201"/>
      <c r="D42" s="11"/>
      <c r="E42" s="46">
        <v>2</v>
      </c>
      <c r="F42" s="47">
        <v>2</v>
      </c>
      <c r="G42" s="48">
        <v>1</v>
      </c>
      <c r="H42" s="120">
        <v>10000000</v>
      </c>
      <c r="I42" s="120">
        <v>0</v>
      </c>
    </row>
    <row r="43" spans="1:9" ht="15" customHeight="1">
      <c r="A43" s="11">
        <v>55</v>
      </c>
      <c r="B43" s="201" t="s">
        <v>103</v>
      </c>
      <c r="C43" s="201"/>
      <c r="D43" s="11"/>
      <c r="E43" s="46">
        <v>2</v>
      </c>
      <c r="F43" s="47">
        <v>2</v>
      </c>
      <c r="G43" s="48">
        <v>2</v>
      </c>
      <c r="H43" s="120">
        <v>5984858</v>
      </c>
      <c r="I43" s="120">
        <v>6805267</v>
      </c>
    </row>
    <row r="44" spans="1:9" ht="15" customHeight="1">
      <c r="A44" s="11" t="s">
        <v>104</v>
      </c>
      <c r="B44" s="201" t="s">
        <v>105</v>
      </c>
      <c r="C44" s="201"/>
      <c r="D44" s="11"/>
      <c r="E44" s="46">
        <v>2</v>
      </c>
      <c r="F44" s="47">
        <v>2</v>
      </c>
      <c r="G44" s="48">
        <v>3</v>
      </c>
      <c r="H44" s="120"/>
      <c r="I44" s="120">
        <v>1924285</v>
      </c>
    </row>
    <row r="45" spans="1:9" ht="15" customHeight="1">
      <c r="A45" s="11" t="s">
        <v>106</v>
      </c>
      <c r="B45" s="201" t="s">
        <v>107</v>
      </c>
      <c r="C45" s="201"/>
      <c r="D45" s="11"/>
      <c r="E45" s="46">
        <v>2</v>
      </c>
      <c r="F45" s="47">
        <v>2</v>
      </c>
      <c r="G45" s="48">
        <v>4</v>
      </c>
      <c r="H45" s="120">
        <v>671117</v>
      </c>
      <c r="I45" s="120"/>
    </row>
    <row r="46" spans="1:9" ht="15" customHeight="1">
      <c r="A46" s="11"/>
      <c r="B46" s="200" t="s">
        <v>108</v>
      </c>
      <c r="C46" s="200"/>
      <c r="D46" s="11"/>
      <c r="E46" s="46">
        <v>2</v>
      </c>
      <c r="F46" s="47">
        <v>2</v>
      </c>
      <c r="G46" s="48">
        <v>5</v>
      </c>
      <c r="H46" s="111">
        <f>H22-H33</f>
        <v>6621235</v>
      </c>
      <c r="I46" s="111">
        <f>I22-I33</f>
        <v>7005796.150000006</v>
      </c>
    </row>
    <row r="47" spans="1:9" ht="15" customHeight="1">
      <c r="A47" s="11"/>
      <c r="B47" s="200" t="s">
        <v>109</v>
      </c>
      <c r="C47" s="200"/>
      <c r="D47" s="11"/>
      <c r="E47" s="46">
        <v>2</v>
      </c>
      <c r="F47" s="47">
        <v>2</v>
      </c>
      <c r="G47" s="48">
        <v>6</v>
      </c>
      <c r="H47" s="120"/>
      <c r="I47" s="120"/>
    </row>
    <row r="48" spans="1:9" ht="15" customHeight="1">
      <c r="A48" s="11"/>
      <c r="B48" s="201" t="s">
        <v>110</v>
      </c>
      <c r="C48" s="201"/>
      <c r="D48" s="11"/>
      <c r="E48" s="46"/>
      <c r="F48" s="47"/>
      <c r="G48" s="49"/>
      <c r="H48" s="114"/>
      <c r="I48" s="120"/>
    </row>
    <row r="49" spans="1:9" ht="15" customHeight="1">
      <c r="A49" s="11">
        <v>66</v>
      </c>
      <c r="B49" s="200" t="s">
        <v>111</v>
      </c>
      <c r="C49" s="200"/>
      <c r="D49" s="11"/>
      <c r="E49" s="46">
        <v>2</v>
      </c>
      <c r="F49" s="47">
        <v>2</v>
      </c>
      <c r="G49" s="49">
        <v>7</v>
      </c>
      <c r="H49" s="111">
        <f>H50+H51+H52+H53+H54+H55</f>
        <v>198451</v>
      </c>
      <c r="I49" s="111">
        <f>SUM(I50:I55)</f>
        <v>78056</v>
      </c>
    </row>
    <row r="50" spans="1:9" ht="15" customHeight="1">
      <c r="A50" s="11">
        <v>660</v>
      </c>
      <c r="B50" s="201" t="s">
        <v>112</v>
      </c>
      <c r="C50" s="201"/>
      <c r="D50" s="11"/>
      <c r="E50" s="46">
        <v>2</v>
      </c>
      <c r="F50" s="47">
        <v>2</v>
      </c>
      <c r="G50" s="49">
        <v>8</v>
      </c>
      <c r="H50" s="114"/>
      <c r="I50" s="120">
        <v>0</v>
      </c>
    </row>
    <row r="51" spans="1:9" ht="15" customHeight="1">
      <c r="A51" s="11">
        <v>661</v>
      </c>
      <c r="B51" s="201" t="s">
        <v>113</v>
      </c>
      <c r="C51" s="201"/>
      <c r="D51" s="11"/>
      <c r="E51" s="46">
        <v>2</v>
      </c>
      <c r="F51" s="47">
        <v>2</v>
      </c>
      <c r="G51" s="48">
        <v>9</v>
      </c>
      <c r="H51" s="98">
        <v>32243</v>
      </c>
      <c r="I51" s="120">
        <v>43799</v>
      </c>
    </row>
    <row r="52" spans="1:9" ht="15" customHeight="1">
      <c r="A52" s="11">
        <v>662</v>
      </c>
      <c r="B52" s="201" t="s">
        <v>114</v>
      </c>
      <c r="C52" s="201"/>
      <c r="D52" s="11"/>
      <c r="E52" s="46">
        <v>2</v>
      </c>
      <c r="F52" s="47">
        <v>3</v>
      </c>
      <c r="G52" s="48">
        <v>0</v>
      </c>
      <c r="H52" s="120">
        <v>20171</v>
      </c>
      <c r="I52" s="120">
        <v>29916</v>
      </c>
    </row>
    <row r="53" spans="1:9" ht="15" customHeight="1">
      <c r="A53" s="11">
        <v>663</v>
      </c>
      <c r="B53" s="201" t="s">
        <v>115</v>
      </c>
      <c r="C53" s="201"/>
      <c r="D53" s="11"/>
      <c r="E53" s="46">
        <v>2</v>
      </c>
      <c r="F53" s="47">
        <v>3</v>
      </c>
      <c r="G53" s="48">
        <v>1</v>
      </c>
      <c r="H53" s="114"/>
      <c r="I53" s="120">
        <v>0</v>
      </c>
    </row>
    <row r="54" spans="1:9" ht="15" customHeight="1">
      <c r="A54" s="11">
        <v>664</v>
      </c>
      <c r="B54" s="201" t="s">
        <v>116</v>
      </c>
      <c r="C54" s="201"/>
      <c r="D54" s="11"/>
      <c r="E54" s="46">
        <v>2</v>
      </c>
      <c r="F54" s="47">
        <v>3</v>
      </c>
      <c r="G54" s="48">
        <v>2</v>
      </c>
      <c r="H54" s="114"/>
      <c r="I54" s="120">
        <v>0</v>
      </c>
    </row>
    <row r="55" spans="1:9" ht="15" customHeight="1">
      <c r="A55" s="11">
        <v>669</v>
      </c>
      <c r="B55" s="201" t="s">
        <v>117</v>
      </c>
      <c r="C55" s="201"/>
      <c r="D55" s="11"/>
      <c r="E55" s="46">
        <v>2</v>
      </c>
      <c r="F55" s="47">
        <v>3</v>
      </c>
      <c r="G55" s="48">
        <v>3</v>
      </c>
      <c r="H55" s="120">
        <v>146037</v>
      </c>
      <c r="I55" s="120">
        <v>4341</v>
      </c>
    </row>
    <row r="56" spans="1:9" ht="15" customHeight="1">
      <c r="A56" s="11">
        <v>56</v>
      </c>
      <c r="B56" s="200" t="s">
        <v>118</v>
      </c>
      <c r="C56" s="200"/>
      <c r="D56" s="11"/>
      <c r="E56" s="46">
        <v>2</v>
      </c>
      <c r="F56" s="47">
        <v>3</v>
      </c>
      <c r="G56" s="48">
        <v>4</v>
      </c>
      <c r="H56" s="111">
        <f>H57+H58+H59+H60+H61</f>
        <v>1750638</v>
      </c>
      <c r="I56" s="111">
        <f>SUM(I57:I61)</f>
        <v>1655517</v>
      </c>
    </row>
    <row r="57" spans="1:9" ht="15" customHeight="1">
      <c r="A57" s="11">
        <v>560</v>
      </c>
      <c r="B57" s="201" t="s">
        <v>119</v>
      </c>
      <c r="C57" s="201"/>
      <c r="D57" s="11"/>
      <c r="E57" s="46">
        <v>2</v>
      </c>
      <c r="F57" s="47">
        <v>3</v>
      </c>
      <c r="G57" s="48">
        <v>5</v>
      </c>
      <c r="H57" s="114"/>
      <c r="I57" s="120">
        <v>0</v>
      </c>
    </row>
    <row r="58" spans="1:9" ht="15" customHeight="1">
      <c r="A58" s="11">
        <v>561</v>
      </c>
      <c r="B58" s="201" t="s">
        <v>120</v>
      </c>
      <c r="C58" s="201"/>
      <c r="D58" s="11"/>
      <c r="E58" s="46">
        <v>2</v>
      </c>
      <c r="F58" s="47">
        <v>3</v>
      </c>
      <c r="G58" s="48">
        <v>6</v>
      </c>
      <c r="H58" s="120">
        <v>1554825</v>
      </c>
      <c r="I58" s="120">
        <v>1563468</v>
      </c>
    </row>
    <row r="59" spans="1:9" ht="15" customHeight="1">
      <c r="A59" s="11">
        <v>562</v>
      </c>
      <c r="B59" s="201" t="s">
        <v>121</v>
      </c>
      <c r="C59" s="201"/>
      <c r="D59" s="11"/>
      <c r="E59" s="46">
        <v>2</v>
      </c>
      <c r="F59" s="47">
        <v>3</v>
      </c>
      <c r="G59" s="48">
        <v>7</v>
      </c>
      <c r="H59" s="120">
        <v>71725</v>
      </c>
      <c r="I59" s="120">
        <v>36740</v>
      </c>
    </row>
    <row r="60" spans="1:9" ht="15" customHeight="1">
      <c r="A60" s="11">
        <v>563</v>
      </c>
      <c r="B60" s="201" t="s">
        <v>122</v>
      </c>
      <c r="C60" s="201"/>
      <c r="D60" s="11"/>
      <c r="E60" s="46">
        <v>2</v>
      </c>
      <c r="F60" s="47">
        <v>3</v>
      </c>
      <c r="G60" s="48">
        <v>8</v>
      </c>
      <c r="H60" s="114"/>
      <c r="I60" s="120">
        <v>0</v>
      </c>
    </row>
    <row r="61" spans="1:9" ht="15" customHeight="1">
      <c r="A61" s="11">
        <v>569</v>
      </c>
      <c r="B61" s="201" t="s">
        <v>123</v>
      </c>
      <c r="C61" s="201"/>
      <c r="D61" s="11"/>
      <c r="E61" s="46">
        <v>2</v>
      </c>
      <c r="F61" s="47">
        <v>3</v>
      </c>
      <c r="G61" s="48">
        <v>9</v>
      </c>
      <c r="H61" s="120">
        <v>124088</v>
      </c>
      <c r="I61" s="120">
        <v>55309</v>
      </c>
    </row>
    <row r="62" spans="1:9" ht="15" customHeight="1">
      <c r="A62" s="11"/>
      <c r="B62" s="200" t="s">
        <v>124</v>
      </c>
      <c r="C62" s="200"/>
      <c r="D62" s="11"/>
      <c r="E62" s="46">
        <v>2</v>
      </c>
      <c r="F62" s="47">
        <v>4</v>
      </c>
      <c r="G62" s="48">
        <v>0</v>
      </c>
      <c r="H62" s="120"/>
      <c r="I62" s="120"/>
    </row>
    <row r="63" spans="1:9" ht="15" customHeight="1">
      <c r="A63" s="11"/>
      <c r="B63" s="200" t="s">
        <v>125</v>
      </c>
      <c r="C63" s="200"/>
      <c r="D63" s="11"/>
      <c r="E63" s="46">
        <v>2</v>
      </c>
      <c r="F63" s="47">
        <v>4</v>
      </c>
      <c r="G63" s="48">
        <v>1</v>
      </c>
      <c r="H63" s="111">
        <f>H56-H49</f>
        <v>1552187</v>
      </c>
      <c r="I63" s="111">
        <f>+I56-I49</f>
        <v>1577461</v>
      </c>
    </row>
    <row r="64" spans="1:9" ht="15" customHeight="1">
      <c r="A64" s="11"/>
      <c r="B64" s="200" t="s">
        <v>126</v>
      </c>
      <c r="C64" s="200"/>
      <c r="D64" s="11"/>
      <c r="E64" s="46">
        <v>2</v>
      </c>
      <c r="F64" s="47">
        <v>4</v>
      </c>
      <c r="G64" s="48">
        <v>2</v>
      </c>
      <c r="H64" s="111">
        <f>H46-H47+H62-H63</f>
        <v>5069048</v>
      </c>
      <c r="I64" s="111">
        <f>I46-I47+I62-I63</f>
        <v>5428335.150000006</v>
      </c>
    </row>
    <row r="65" spans="1:9" ht="15" customHeight="1">
      <c r="A65" s="11"/>
      <c r="B65" s="200" t="s">
        <v>127</v>
      </c>
      <c r="C65" s="200"/>
      <c r="D65" s="11"/>
      <c r="E65" s="46">
        <v>2</v>
      </c>
      <c r="F65" s="47">
        <v>4</v>
      </c>
      <c r="G65" s="48">
        <v>3</v>
      </c>
      <c r="H65" s="120"/>
      <c r="I65" s="120"/>
    </row>
    <row r="66" spans="1:9" ht="15" customHeight="1">
      <c r="A66" s="11"/>
      <c r="B66" s="201" t="s">
        <v>128</v>
      </c>
      <c r="C66" s="201"/>
      <c r="D66" s="11"/>
      <c r="E66" s="46"/>
      <c r="F66" s="47"/>
      <c r="G66" s="49"/>
      <c r="H66" s="114"/>
      <c r="I66" s="120"/>
    </row>
    <row r="67" spans="1:9" ht="25.5" customHeight="1">
      <c r="A67" s="210" t="s">
        <v>129</v>
      </c>
      <c r="B67" s="200" t="s">
        <v>130</v>
      </c>
      <c r="C67" s="200"/>
      <c r="D67" s="205"/>
      <c r="E67" s="212">
        <v>2</v>
      </c>
      <c r="F67" s="213">
        <v>4</v>
      </c>
      <c r="G67" s="214">
        <v>4</v>
      </c>
      <c r="H67" s="206">
        <f>H69+H70+H71+H72+H73+H74+H75+H76+H77</f>
        <v>703099</v>
      </c>
      <c r="I67" s="208">
        <f>SUM(I69:I77)</f>
        <v>46192</v>
      </c>
    </row>
    <row r="68" spans="1:9" ht="13.5" customHeight="1">
      <c r="A68" s="211"/>
      <c r="B68" s="200"/>
      <c r="C68" s="200"/>
      <c r="D68" s="205"/>
      <c r="E68" s="212"/>
      <c r="F68" s="213"/>
      <c r="G68" s="214"/>
      <c r="H68" s="207"/>
      <c r="I68" s="209"/>
    </row>
    <row r="69" spans="1:9" ht="15" customHeight="1">
      <c r="A69" s="11">
        <v>670</v>
      </c>
      <c r="B69" s="201" t="s">
        <v>131</v>
      </c>
      <c r="C69" s="201"/>
      <c r="D69" s="11"/>
      <c r="E69" s="46">
        <v>2</v>
      </c>
      <c r="F69" s="47">
        <v>4</v>
      </c>
      <c r="G69" s="48">
        <v>5</v>
      </c>
      <c r="H69" s="120">
        <v>44550</v>
      </c>
      <c r="I69" s="111">
        <v>26171</v>
      </c>
    </row>
    <row r="70" spans="1:9" ht="15" customHeight="1">
      <c r="A70" s="11">
        <v>671</v>
      </c>
      <c r="B70" s="201" t="s">
        <v>132</v>
      </c>
      <c r="C70" s="201"/>
      <c r="D70" s="11"/>
      <c r="E70" s="46">
        <v>2</v>
      </c>
      <c r="F70" s="47">
        <v>4</v>
      </c>
      <c r="G70" s="48">
        <v>6</v>
      </c>
      <c r="H70" s="114"/>
      <c r="I70" s="120">
        <v>0</v>
      </c>
    </row>
    <row r="71" spans="1:9" ht="15" customHeight="1">
      <c r="A71" s="11">
        <v>672</v>
      </c>
      <c r="B71" s="201" t="s">
        <v>133</v>
      </c>
      <c r="C71" s="201"/>
      <c r="D71" s="11"/>
      <c r="E71" s="46">
        <v>2</v>
      </c>
      <c r="F71" s="47">
        <v>4</v>
      </c>
      <c r="G71" s="48">
        <v>7</v>
      </c>
      <c r="H71" s="114"/>
      <c r="I71" s="120">
        <v>0</v>
      </c>
    </row>
    <row r="72" spans="1:9" ht="15" customHeight="1">
      <c r="A72" s="11">
        <v>674</v>
      </c>
      <c r="B72" s="201" t="s">
        <v>134</v>
      </c>
      <c r="C72" s="201"/>
      <c r="D72" s="11"/>
      <c r="E72" s="46">
        <v>2</v>
      </c>
      <c r="F72" s="47">
        <v>4</v>
      </c>
      <c r="G72" s="48">
        <v>8</v>
      </c>
      <c r="H72" s="114"/>
      <c r="I72" s="120">
        <v>0</v>
      </c>
    </row>
    <row r="73" spans="1:9" ht="15" customHeight="1">
      <c r="A73" s="11">
        <v>675</v>
      </c>
      <c r="B73" s="201" t="s">
        <v>135</v>
      </c>
      <c r="C73" s="201"/>
      <c r="D73" s="11"/>
      <c r="E73" s="46">
        <v>2</v>
      </c>
      <c r="F73" s="47">
        <v>4</v>
      </c>
      <c r="G73" s="48">
        <v>9</v>
      </c>
      <c r="H73" s="114">
        <v>463</v>
      </c>
      <c r="I73" s="120">
        <v>0</v>
      </c>
    </row>
    <row r="74" spans="1:9" ht="15" customHeight="1">
      <c r="A74" s="11">
        <v>676</v>
      </c>
      <c r="B74" s="201" t="s">
        <v>136</v>
      </c>
      <c r="C74" s="201"/>
      <c r="D74" s="11"/>
      <c r="E74" s="46">
        <v>2</v>
      </c>
      <c r="F74" s="47">
        <v>5</v>
      </c>
      <c r="G74" s="48">
        <v>0</v>
      </c>
      <c r="H74" s="114"/>
      <c r="I74" s="120">
        <v>0</v>
      </c>
    </row>
    <row r="75" spans="1:9" ht="15" customHeight="1">
      <c r="A75" s="11">
        <v>677</v>
      </c>
      <c r="B75" s="201" t="s">
        <v>137</v>
      </c>
      <c r="C75" s="201"/>
      <c r="D75" s="11"/>
      <c r="E75" s="46">
        <v>2</v>
      </c>
      <c r="F75" s="47">
        <v>5</v>
      </c>
      <c r="G75" s="48">
        <v>1</v>
      </c>
      <c r="H75" s="120">
        <v>569700</v>
      </c>
      <c r="I75" s="120">
        <v>20021</v>
      </c>
    </row>
    <row r="76" spans="1:9" ht="15.75" customHeight="1">
      <c r="A76" s="11">
        <v>678</v>
      </c>
      <c r="B76" s="201" t="s">
        <v>138</v>
      </c>
      <c r="C76" s="201"/>
      <c r="D76" s="11"/>
      <c r="E76" s="46">
        <v>2</v>
      </c>
      <c r="F76" s="47">
        <v>5</v>
      </c>
      <c r="G76" s="48">
        <v>2</v>
      </c>
      <c r="H76" s="114"/>
      <c r="I76" s="120">
        <v>0</v>
      </c>
    </row>
    <row r="77" spans="1:9" ht="15" customHeight="1">
      <c r="A77" s="11">
        <v>679</v>
      </c>
      <c r="B77" s="201" t="s">
        <v>139</v>
      </c>
      <c r="C77" s="201"/>
      <c r="D77" s="11"/>
      <c r="E77" s="46">
        <v>2</v>
      </c>
      <c r="F77" s="47">
        <v>5</v>
      </c>
      <c r="G77" s="48">
        <v>3</v>
      </c>
      <c r="H77" s="120">
        <v>88386</v>
      </c>
      <c r="I77" s="120">
        <v>0</v>
      </c>
    </row>
    <row r="78" spans="1:9" ht="12.75" customHeight="1">
      <c r="A78" s="215" t="s">
        <v>140</v>
      </c>
      <c r="B78" s="217" t="s">
        <v>141</v>
      </c>
      <c r="C78" s="218"/>
      <c r="D78" s="225"/>
      <c r="E78" s="227">
        <v>2</v>
      </c>
      <c r="F78" s="221">
        <v>5</v>
      </c>
      <c r="G78" s="223">
        <v>4</v>
      </c>
      <c r="H78" s="206">
        <f>H80+H81+H82+H83+H84+H85+H86+H87+H88</f>
        <v>2407429</v>
      </c>
      <c r="I78" s="208">
        <f>SUM(I80:I88)</f>
        <v>4268320</v>
      </c>
    </row>
    <row r="79" spans="1:9" ht="30" customHeight="1">
      <c r="A79" s="216"/>
      <c r="B79" s="219"/>
      <c r="C79" s="220"/>
      <c r="D79" s="226"/>
      <c r="E79" s="228"/>
      <c r="F79" s="222"/>
      <c r="G79" s="224"/>
      <c r="H79" s="207"/>
      <c r="I79" s="209"/>
    </row>
    <row r="80" spans="1:9" ht="15" customHeight="1">
      <c r="A80" s="11">
        <v>570</v>
      </c>
      <c r="B80" s="201" t="s">
        <v>142</v>
      </c>
      <c r="C80" s="201"/>
      <c r="D80" s="11"/>
      <c r="E80" s="46">
        <v>2</v>
      </c>
      <c r="F80" s="47">
        <v>5</v>
      </c>
      <c r="G80" s="48">
        <v>5</v>
      </c>
      <c r="H80" s="120">
        <v>29577</v>
      </c>
      <c r="I80" s="120">
        <v>55359</v>
      </c>
    </row>
    <row r="81" spans="1:9" ht="15" customHeight="1">
      <c r="A81" s="11">
        <v>571</v>
      </c>
      <c r="B81" s="201" t="s">
        <v>143</v>
      </c>
      <c r="C81" s="201"/>
      <c r="D81" s="11"/>
      <c r="E81" s="46">
        <v>2</v>
      </c>
      <c r="F81" s="47">
        <v>5</v>
      </c>
      <c r="G81" s="48">
        <v>6</v>
      </c>
      <c r="H81" s="114"/>
      <c r="I81" s="120">
        <v>0</v>
      </c>
    </row>
    <row r="82" spans="1:9" ht="15" customHeight="1">
      <c r="A82" s="11">
        <v>572</v>
      </c>
      <c r="B82" s="201" t="s">
        <v>144</v>
      </c>
      <c r="C82" s="201"/>
      <c r="D82" s="11"/>
      <c r="E82" s="46">
        <v>2</v>
      </c>
      <c r="F82" s="47">
        <v>5</v>
      </c>
      <c r="G82" s="48">
        <v>7</v>
      </c>
      <c r="H82" s="114"/>
      <c r="I82" s="120">
        <v>0</v>
      </c>
    </row>
    <row r="83" spans="1:9" ht="15" customHeight="1">
      <c r="A83" s="11">
        <v>574</v>
      </c>
      <c r="B83" s="201" t="s">
        <v>145</v>
      </c>
      <c r="C83" s="201"/>
      <c r="D83" s="11"/>
      <c r="E83" s="46">
        <v>2</v>
      </c>
      <c r="F83" s="47">
        <v>5</v>
      </c>
      <c r="G83" s="48">
        <v>8</v>
      </c>
      <c r="H83" s="114"/>
      <c r="I83" s="120">
        <v>0</v>
      </c>
    </row>
    <row r="84" spans="1:9" ht="15" customHeight="1">
      <c r="A84" s="11">
        <v>575</v>
      </c>
      <c r="B84" s="201" t="s">
        <v>146</v>
      </c>
      <c r="C84" s="201"/>
      <c r="D84" s="11"/>
      <c r="E84" s="46">
        <v>2</v>
      </c>
      <c r="F84" s="47">
        <v>5</v>
      </c>
      <c r="G84" s="48">
        <v>9</v>
      </c>
      <c r="H84" s="114"/>
      <c r="I84" s="120">
        <v>0</v>
      </c>
    </row>
    <row r="85" spans="1:9" ht="15" customHeight="1">
      <c r="A85" s="11">
        <v>576</v>
      </c>
      <c r="B85" s="201" t="s">
        <v>147</v>
      </c>
      <c r="C85" s="201"/>
      <c r="D85" s="11"/>
      <c r="E85" s="46">
        <v>2</v>
      </c>
      <c r="F85" s="47">
        <v>6</v>
      </c>
      <c r="G85" s="48">
        <v>0</v>
      </c>
      <c r="H85" s="114"/>
      <c r="I85" s="120">
        <v>0</v>
      </c>
    </row>
    <row r="86" spans="1:9" ht="15" customHeight="1">
      <c r="A86" s="11">
        <v>577</v>
      </c>
      <c r="B86" s="201" t="s">
        <v>148</v>
      </c>
      <c r="C86" s="201"/>
      <c r="D86" s="11"/>
      <c r="E86" s="46">
        <v>2</v>
      </c>
      <c r="F86" s="47">
        <v>6</v>
      </c>
      <c r="G86" s="48">
        <v>1</v>
      </c>
      <c r="H86" s="114"/>
      <c r="I86" s="120">
        <v>0</v>
      </c>
    </row>
    <row r="87" spans="1:9" ht="15" customHeight="1">
      <c r="A87" s="11">
        <v>578</v>
      </c>
      <c r="B87" s="201" t="s">
        <v>149</v>
      </c>
      <c r="C87" s="201"/>
      <c r="D87" s="11"/>
      <c r="E87" s="46">
        <v>2</v>
      </c>
      <c r="F87" s="47">
        <v>6</v>
      </c>
      <c r="G87" s="48">
        <v>2</v>
      </c>
      <c r="H87" s="120">
        <v>1869315</v>
      </c>
      <c r="I87" s="120">
        <v>2846098</v>
      </c>
    </row>
    <row r="88" spans="1:9" ht="15" customHeight="1">
      <c r="A88" s="11">
        <v>579</v>
      </c>
      <c r="B88" s="201" t="s">
        <v>150</v>
      </c>
      <c r="C88" s="201"/>
      <c r="D88" s="11"/>
      <c r="E88" s="46">
        <v>2</v>
      </c>
      <c r="F88" s="47">
        <v>6</v>
      </c>
      <c r="G88" s="48">
        <v>3</v>
      </c>
      <c r="H88" s="120">
        <v>508537</v>
      </c>
      <c r="I88" s="120">
        <v>1366863</v>
      </c>
    </row>
    <row r="89" spans="1:9" ht="15" customHeight="1">
      <c r="A89" s="11"/>
      <c r="B89" s="200" t="s">
        <v>151</v>
      </c>
      <c r="C89" s="200"/>
      <c r="D89" s="11"/>
      <c r="E89" s="46">
        <v>2</v>
      </c>
      <c r="F89" s="47">
        <v>6</v>
      </c>
      <c r="G89" s="48">
        <v>4</v>
      </c>
      <c r="H89" s="120"/>
      <c r="I89" s="120"/>
    </row>
    <row r="90" spans="1:9" ht="15" customHeight="1">
      <c r="A90" s="11"/>
      <c r="B90" s="200" t="s">
        <v>152</v>
      </c>
      <c r="C90" s="200"/>
      <c r="D90" s="11"/>
      <c r="E90" s="46">
        <v>2</v>
      </c>
      <c r="F90" s="47">
        <v>6</v>
      </c>
      <c r="G90" s="48">
        <v>5</v>
      </c>
      <c r="H90" s="111">
        <f>H78-H67</f>
        <v>1704330</v>
      </c>
      <c r="I90" s="111">
        <f>I78-I67</f>
        <v>4222128</v>
      </c>
    </row>
    <row r="91" spans="1:9" ht="48" customHeight="1">
      <c r="A91" s="11"/>
      <c r="B91" s="201" t="s">
        <v>153</v>
      </c>
      <c r="C91" s="201"/>
      <c r="D91" s="11"/>
      <c r="E91" s="46"/>
      <c r="F91" s="47"/>
      <c r="G91" s="49"/>
      <c r="H91" s="114"/>
      <c r="I91" s="120"/>
    </row>
    <row r="92" spans="1:9" ht="15" customHeight="1">
      <c r="A92" s="11" t="s">
        <v>154</v>
      </c>
      <c r="B92" s="200" t="s">
        <v>155</v>
      </c>
      <c r="C92" s="200"/>
      <c r="D92" s="11"/>
      <c r="E92" s="46">
        <v>2</v>
      </c>
      <c r="F92" s="47">
        <v>6</v>
      </c>
      <c r="G92" s="48">
        <v>6</v>
      </c>
      <c r="H92" s="114">
        <f>H93+H94+H95+H96+H97+H98+H99+H100+H101</f>
        <v>0</v>
      </c>
      <c r="I92" s="120"/>
    </row>
    <row r="93" spans="1:9" ht="15" customHeight="1">
      <c r="A93" s="11">
        <v>680</v>
      </c>
      <c r="B93" s="201" t="s">
        <v>156</v>
      </c>
      <c r="C93" s="201"/>
      <c r="D93" s="11"/>
      <c r="E93" s="46">
        <v>2</v>
      </c>
      <c r="F93" s="47">
        <v>6</v>
      </c>
      <c r="G93" s="48">
        <v>7</v>
      </c>
      <c r="H93" s="114"/>
      <c r="I93" s="120"/>
    </row>
    <row r="94" spans="1:9" ht="15" customHeight="1">
      <c r="A94" s="11">
        <v>681</v>
      </c>
      <c r="B94" s="201" t="s">
        <v>157</v>
      </c>
      <c r="C94" s="201"/>
      <c r="D94" s="11"/>
      <c r="E94" s="46">
        <v>2</v>
      </c>
      <c r="F94" s="47">
        <v>6</v>
      </c>
      <c r="G94" s="48">
        <v>8</v>
      </c>
      <c r="H94" s="114"/>
      <c r="I94" s="120"/>
    </row>
    <row r="95" spans="1:9" ht="25.5" customHeight="1">
      <c r="A95" s="11">
        <v>682</v>
      </c>
      <c r="B95" s="201" t="s">
        <v>158</v>
      </c>
      <c r="C95" s="201"/>
      <c r="D95" s="11"/>
      <c r="E95" s="46">
        <v>2</v>
      </c>
      <c r="F95" s="47">
        <v>6</v>
      </c>
      <c r="G95" s="48">
        <v>9</v>
      </c>
      <c r="H95" s="114"/>
      <c r="I95" s="120"/>
    </row>
    <row r="96" spans="1:9" ht="25.5" customHeight="1">
      <c r="A96" s="11">
        <v>683</v>
      </c>
      <c r="B96" s="201" t="s">
        <v>159</v>
      </c>
      <c r="C96" s="201"/>
      <c r="D96" s="11"/>
      <c r="E96" s="46">
        <v>2</v>
      </c>
      <c r="F96" s="47">
        <v>7</v>
      </c>
      <c r="G96" s="48">
        <v>0</v>
      </c>
      <c r="H96" s="114"/>
      <c r="I96" s="120"/>
    </row>
    <row r="97" spans="1:9" ht="25.5" customHeight="1">
      <c r="A97" s="11">
        <v>684</v>
      </c>
      <c r="B97" s="201" t="s">
        <v>160</v>
      </c>
      <c r="C97" s="201"/>
      <c r="D97" s="11"/>
      <c r="E97" s="46">
        <v>2</v>
      </c>
      <c r="F97" s="47">
        <v>7</v>
      </c>
      <c r="G97" s="48">
        <v>1</v>
      </c>
      <c r="H97" s="114"/>
      <c r="I97" s="120"/>
    </row>
    <row r="98" spans="1:9" ht="15" customHeight="1">
      <c r="A98" s="11">
        <v>685</v>
      </c>
      <c r="B98" s="201" t="s">
        <v>161</v>
      </c>
      <c r="C98" s="201"/>
      <c r="D98" s="11"/>
      <c r="E98" s="46">
        <v>2</v>
      </c>
      <c r="F98" s="47">
        <v>7</v>
      </c>
      <c r="G98" s="48">
        <v>2</v>
      </c>
      <c r="H98" s="114"/>
      <c r="I98" s="120"/>
    </row>
    <row r="99" spans="1:9" ht="15" customHeight="1">
      <c r="A99" s="11">
        <v>686</v>
      </c>
      <c r="B99" s="201" t="s">
        <v>148</v>
      </c>
      <c r="C99" s="201"/>
      <c r="D99" s="11"/>
      <c r="E99" s="46">
        <v>2</v>
      </c>
      <c r="F99" s="47">
        <v>7</v>
      </c>
      <c r="G99" s="48">
        <v>3</v>
      </c>
      <c r="H99" s="114"/>
      <c r="I99" s="120"/>
    </row>
    <row r="100" spans="1:9" ht="15" customHeight="1">
      <c r="A100" s="11">
        <v>687</v>
      </c>
      <c r="B100" s="201" t="s">
        <v>162</v>
      </c>
      <c r="C100" s="201"/>
      <c r="D100" s="11"/>
      <c r="E100" s="46">
        <v>2</v>
      </c>
      <c r="F100" s="47">
        <v>7</v>
      </c>
      <c r="G100" s="48">
        <v>4</v>
      </c>
      <c r="H100" s="114"/>
      <c r="I100" s="120"/>
    </row>
    <row r="101" spans="1:9" ht="15" customHeight="1">
      <c r="A101" s="11">
        <v>689</v>
      </c>
      <c r="B101" s="201" t="s">
        <v>163</v>
      </c>
      <c r="C101" s="201"/>
      <c r="D101" s="11"/>
      <c r="E101" s="46">
        <v>2</v>
      </c>
      <c r="F101" s="47">
        <v>7</v>
      </c>
      <c r="G101" s="48">
        <v>5</v>
      </c>
      <c r="H101" s="114"/>
      <c r="I101" s="120"/>
    </row>
    <row r="102" spans="1:9" ht="15" customHeight="1">
      <c r="A102" s="11" t="s">
        <v>164</v>
      </c>
      <c r="B102" s="200" t="s">
        <v>165</v>
      </c>
      <c r="C102" s="200"/>
      <c r="D102" s="11"/>
      <c r="E102" s="46">
        <v>2</v>
      </c>
      <c r="F102" s="47">
        <v>7</v>
      </c>
      <c r="G102" s="48">
        <v>6</v>
      </c>
      <c r="H102" s="114">
        <f>H103+H104+H105+H106+H107+H108+H109+H110</f>
        <v>0</v>
      </c>
      <c r="I102" s="120"/>
    </row>
    <row r="103" spans="1:9" ht="15" customHeight="1">
      <c r="A103" s="11">
        <v>580</v>
      </c>
      <c r="B103" s="201" t="s">
        <v>166</v>
      </c>
      <c r="C103" s="201"/>
      <c r="D103" s="11"/>
      <c r="E103" s="46">
        <v>2</v>
      </c>
      <c r="F103" s="47">
        <v>7</v>
      </c>
      <c r="G103" s="48">
        <v>7</v>
      </c>
      <c r="H103" s="114"/>
      <c r="I103" s="120"/>
    </row>
    <row r="104" spans="1:9" ht="15" customHeight="1">
      <c r="A104" s="11">
        <v>581</v>
      </c>
      <c r="B104" s="201" t="s">
        <v>167</v>
      </c>
      <c r="C104" s="201"/>
      <c r="D104" s="11"/>
      <c r="E104" s="46">
        <v>2</v>
      </c>
      <c r="F104" s="47">
        <v>7</v>
      </c>
      <c r="G104" s="48">
        <v>8</v>
      </c>
      <c r="H104" s="114"/>
      <c r="I104" s="120"/>
    </row>
    <row r="105" spans="1:9" ht="15" customHeight="1">
      <c r="A105" s="11">
        <v>582</v>
      </c>
      <c r="B105" s="201" t="s">
        <v>168</v>
      </c>
      <c r="C105" s="201"/>
      <c r="D105" s="11"/>
      <c r="E105" s="46">
        <v>2</v>
      </c>
      <c r="F105" s="47">
        <v>7</v>
      </c>
      <c r="G105" s="48">
        <v>9</v>
      </c>
      <c r="H105" s="114"/>
      <c r="I105" s="120"/>
    </row>
    <row r="106" spans="1:9" ht="15.75" customHeight="1">
      <c r="A106" s="11">
        <v>583</v>
      </c>
      <c r="B106" s="201" t="s">
        <v>169</v>
      </c>
      <c r="C106" s="201"/>
      <c r="D106" s="11"/>
      <c r="E106" s="46">
        <v>2</v>
      </c>
      <c r="F106" s="47">
        <v>8</v>
      </c>
      <c r="G106" s="48">
        <v>0</v>
      </c>
      <c r="H106" s="114"/>
      <c r="I106" s="120"/>
    </row>
    <row r="107" spans="1:9" ht="25.5" customHeight="1">
      <c r="A107" s="11">
        <v>584</v>
      </c>
      <c r="B107" s="201" t="s">
        <v>170</v>
      </c>
      <c r="C107" s="201"/>
      <c r="D107" s="11"/>
      <c r="E107" s="46">
        <v>2</v>
      </c>
      <c r="F107" s="47">
        <v>8</v>
      </c>
      <c r="G107" s="48">
        <v>1</v>
      </c>
      <c r="H107" s="114"/>
      <c r="I107" s="120"/>
    </row>
    <row r="108" spans="1:9" ht="15" customHeight="1">
      <c r="A108" s="11">
        <v>585</v>
      </c>
      <c r="B108" s="201" t="s">
        <v>171</v>
      </c>
      <c r="C108" s="201"/>
      <c r="D108" s="11"/>
      <c r="E108" s="46">
        <v>2</v>
      </c>
      <c r="F108" s="47">
        <v>8</v>
      </c>
      <c r="G108" s="48">
        <v>2</v>
      </c>
      <c r="H108" s="114"/>
      <c r="I108" s="120"/>
    </row>
    <row r="109" spans="1:9" ht="15" customHeight="1">
      <c r="A109" s="11">
        <v>586</v>
      </c>
      <c r="B109" s="201" t="s">
        <v>172</v>
      </c>
      <c r="C109" s="201"/>
      <c r="D109" s="11"/>
      <c r="E109" s="46">
        <v>2</v>
      </c>
      <c r="F109" s="47">
        <v>8</v>
      </c>
      <c r="G109" s="48">
        <v>3</v>
      </c>
      <c r="H109" s="114"/>
      <c r="I109" s="120"/>
    </row>
    <row r="110" spans="1:9" ht="15" customHeight="1">
      <c r="A110" s="11">
        <v>589</v>
      </c>
      <c r="B110" s="201" t="s">
        <v>173</v>
      </c>
      <c r="C110" s="201"/>
      <c r="D110" s="11"/>
      <c r="E110" s="46">
        <v>2</v>
      </c>
      <c r="F110" s="47">
        <v>8</v>
      </c>
      <c r="G110" s="48">
        <v>4</v>
      </c>
      <c r="H110" s="114"/>
      <c r="I110" s="120"/>
    </row>
    <row r="111" spans="1:9" ht="15" customHeight="1">
      <c r="A111" s="11" t="s">
        <v>174</v>
      </c>
      <c r="B111" s="200" t="s">
        <v>175</v>
      </c>
      <c r="C111" s="200"/>
      <c r="D111" s="11"/>
      <c r="E111" s="46">
        <v>2</v>
      </c>
      <c r="F111" s="47">
        <v>8</v>
      </c>
      <c r="G111" s="48">
        <v>5</v>
      </c>
      <c r="H111" s="114">
        <f>H112+H113+H114</f>
        <v>0</v>
      </c>
      <c r="I111" s="120"/>
    </row>
    <row r="112" spans="1:9" ht="15" customHeight="1">
      <c r="A112" s="11">
        <v>640</v>
      </c>
      <c r="B112" s="201" t="s">
        <v>176</v>
      </c>
      <c r="C112" s="201"/>
      <c r="D112" s="11"/>
      <c r="E112" s="46">
        <v>2</v>
      </c>
      <c r="F112" s="47">
        <v>8</v>
      </c>
      <c r="G112" s="48">
        <v>6</v>
      </c>
      <c r="H112" s="114"/>
      <c r="I112" s="120"/>
    </row>
    <row r="113" spans="1:9" ht="15" customHeight="1">
      <c r="A113" s="11">
        <v>641</v>
      </c>
      <c r="B113" s="201" t="s">
        <v>177</v>
      </c>
      <c r="C113" s="201"/>
      <c r="D113" s="11"/>
      <c r="E113" s="46">
        <v>2</v>
      </c>
      <c r="F113" s="47">
        <v>8</v>
      </c>
      <c r="G113" s="48">
        <v>7</v>
      </c>
      <c r="H113" s="114"/>
      <c r="I113" s="120"/>
    </row>
    <row r="114" spans="1:9" ht="15" customHeight="1">
      <c r="A114" s="11">
        <v>642</v>
      </c>
      <c r="B114" s="201" t="s">
        <v>178</v>
      </c>
      <c r="C114" s="201"/>
      <c r="D114" s="11"/>
      <c r="E114" s="46">
        <v>2</v>
      </c>
      <c r="F114" s="47">
        <v>8</v>
      </c>
      <c r="G114" s="48">
        <v>8</v>
      </c>
      <c r="H114" s="114"/>
      <c r="I114" s="120"/>
    </row>
    <row r="115" spans="1:9" ht="15.75" customHeight="1">
      <c r="A115" s="11" t="s">
        <v>174</v>
      </c>
      <c r="B115" s="200" t="s">
        <v>179</v>
      </c>
      <c r="C115" s="200"/>
      <c r="D115" s="11"/>
      <c r="E115" s="46">
        <v>2</v>
      </c>
      <c r="F115" s="47">
        <v>8</v>
      </c>
      <c r="G115" s="48">
        <v>9</v>
      </c>
      <c r="H115" s="114">
        <f>H116+H117+H118</f>
        <v>0</v>
      </c>
      <c r="I115" s="120"/>
    </row>
    <row r="116" spans="1:9" ht="15" customHeight="1">
      <c r="A116" s="11">
        <v>643</v>
      </c>
      <c r="B116" s="201" t="s">
        <v>180</v>
      </c>
      <c r="C116" s="201"/>
      <c r="D116" s="11"/>
      <c r="E116" s="46">
        <v>2</v>
      </c>
      <c r="F116" s="47">
        <v>9</v>
      </c>
      <c r="G116" s="48">
        <v>0</v>
      </c>
      <c r="H116" s="114"/>
      <c r="I116" s="120"/>
    </row>
    <row r="117" spans="1:9" ht="15" customHeight="1">
      <c r="A117" s="11">
        <v>644</v>
      </c>
      <c r="B117" s="201" t="s">
        <v>181</v>
      </c>
      <c r="C117" s="201"/>
      <c r="D117" s="11"/>
      <c r="E117" s="46">
        <v>2</v>
      </c>
      <c r="F117" s="47">
        <v>9</v>
      </c>
      <c r="G117" s="48">
        <v>1</v>
      </c>
      <c r="H117" s="114"/>
      <c r="I117" s="120"/>
    </row>
    <row r="118" spans="1:9" ht="15" customHeight="1">
      <c r="A118" s="11">
        <v>645</v>
      </c>
      <c r="B118" s="201" t="s">
        <v>182</v>
      </c>
      <c r="C118" s="201"/>
      <c r="D118" s="11"/>
      <c r="E118" s="46">
        <v>2</v>
      </c>
      <c r="F118" s="47">
        <v>9</v>
      </c>
      <c r="G118" s="48">
        <v>2</v>
      </c>
      <c r="H118" s="114"/>
      <c r="I118" s="120"/>
    </row>
    <row r="119" spans="1:9" ht="15" customHeight="1">
      <c r="A119" s="11"/>
      <c r="B119" s="200" t="s">
        <v>183</v>
      </c>
      <c r="C119" s="200"/>
      <c r="D119" s="11"/>
      <c r="E119" s="46">
        <v>2</v>
      </c>
      <c r="F119" s="47">
        <v>9</v>
      </c>
      <c r="G119" s="48">
        <v>3</v>
      </c>
      <c r="H119" s="114">
        <f>H92-H102+H111-H115</f>
        <v>0</v>
      </c>
      <c r="I119" s="120"/>
    </row>
    <row r="120" spans="1:9" ht="15" customHeight="1">
      <c r="A120" s="11"/>
      <c r="B120" s="200" t="s">
        <v>184</v>
      </c>
      <c r="C120" s="200"/>
      <c r="D120" s="11"/>
      <c r="E120" s="46">
        <v>2</v>
      </c>
      <c r="F120" s="47">
        <v>9</v>
      </c>
      <c r="G120" s="48">
        <v>4</v>
      </c>
      <c r="H120" s="114">
        <f>H92-H102+H111-H115</f>
        <v>0</v>
      </c>
      <c r="I120" s="120"/>
    </row>
    <row r="121" spans="1:9" ht="25.5" customHeight="1">
      <c r="A121" s="11" t="s">
        <v>185</v>
      </c>
      <c r="B121" s="201" t="s">
        <v>186</v>
      </c>
      <c r="C121" s="201"/>
      <c r="D121" s="11"/>
      <c r="E121" s="46">
        <v>2</v>
      </c>
      <c r="F121" s="47">
        <v>9</v>
      </c>
      <c r="G121" s="48">
        <v>5</v>
      </c>
      <c r="H121" s="120">
        <v>145859</v>
      </c>
      <c r="I121" s="120">
        <v>249568</v>
      </c>
    </row>
    <row r="122" spans="1:9" ht="25.5" customHeight="1">
      <c r="A122" s="11" t="s">
        <v>187</v>
      </c>
      <c r="B122" s="201" t="s">
        <v>188</v>
      </c>
      <c r="C122" s="201"/>
      <c r="D122" s="11"/>
      <c r="E122" s="46">
        <v>2</v>
      </c>
      <c r="F122" s="47">
        <v>9</v>
      </c>
      <c r="G122" s="48">
        <v>6</v>
      </c>
      <c r="H122" s="120">
        <v>306258</v>
      </c>
      <c r="I122" s="120">
        <v>1304142</v>
      </c>
    </row>
    <row r="123" spans="1:9" ht="15" customHeight="1">
      <c r="A123" s="11"/>
      <c r="B123" s="229" t="s">
        <v>189</v>
      </c>
      <c r="C123" s="229"/>
      <c r="D123" s="11"/>
      <c r="E123" s="46"/>
      <c r="F123" s="47"/>
      <c r="G123" s="49"/>
      <c r="H123" s="114"/>
      <c r="I123" s="120"/>
    </row>
    <row r="124" spans="1:9" ht="15" customHeight="1">
      <c r="A124" s="212"/>
      <c r="B124" s="230" t="s">
        <v>190</v>
      </c>
      <c r="C124" s="231"/>
      <c r="D124" s="234"/>
      <c r="E124" s="212">
        <v>2</v>
      </c>
      <c r="F124" s="213">
        <v>9</v>
      </c>
      <c r="G124" s="214">
        <v>7</v>
      </c>
      <c r="H124" s="206">
        <f>H64-H65+H89-H90+H119-H120+H121-H122</f>
        <v>3204319</v>
      </c>
      <c r="I124" s="208">
        <f>+I64-I65+I89-I90+I119-I120+I121-I122-2</f>
        <v>151631.15000000596</v>
      </c>
    </row>
    <row r="125" spans="1:9" ht="15" customHeight="1">
      <c r="A125" s="212"/>
      <c r="B125" s="232" t="s">
        <v>191</v>
      </c>
      <c r="C125" s="233"/>
      <c r="D125" s="234"/>
      <c r="E125" s="212"/>
      <c r="F125" s="213"/>
      <c r="G125" s="214"/>
      <c r="H125" s="207"/>
      <c r="I125" s="209"/>
    </row>
    <row r="126" spans="1:9" ht="15" customHeight="1">
      <c r="A126" s="212"/>
      <c r="B126" s="230" t="s">
        <v>192</v>
      </c>
      <c r="C126" s="231"/>
      <c r="D126" s="234"/>
      <c r="E126" s="212">
        <v>2</v>
      </c>
      <c r="F126" s="213">
        <v>9</v>
      </c>
      <c r="G126" s="234">
        <v>8</v>
      </c>
      <c r="H126" s="235"/>
      <c r="I126" s="237"/>
    </row>
    <row r="127" spans="1:9" ht="15" customHeight="1">
      <c r="A127" s="212"/>
      <c r="B127" s="239" t="s">
        <v>193</v>
      </c>
      <c r="C127" s="240"/>
      <c r="D127" s="234"/>
      <c r="E127" s="212"/>
      <c r="F127" s="213"/>
      <c r="G127" s="234"/>
      <c r="H127" s="236"/>
      <c r="I127" s="238"/>
    </row>
    <row r="128" spans="1:9" ht="15" customHeight="1">
      <c r="A128" s="11"/>
      <c r="B128" s="241" t="s">
        <v>194</v>
      </c>
      <c r="C128" s="241"/>
      <c r="D128" s="11"/>
      <c r="E128" s="46"/>
      <c r="F128" s="47"/>
      <c r="G128" s="49"/>
      <c r="H128" s="114"/>
      <c r="I128" s="120"/>
    </row>
    <row r="129" spans="1:9" ht="15" customHeight="1">
      <c r="A129" s="11" t="s">
        <v>195</v>
      </c>
      <c r="B129" s="201" t="s">
        <v>196</v>
      </c>
      <c r="C129" s="201"/>
      <c r="D129" s="11"/>
      <c r="E129" s="46">
        <v>2</v>
      </c>
      <c r="F129" s="47">
        <v>9</v>
      </c>
      <c r="G129" s="48">
        <v>9</v>
      </c>
      <c r="H129" s="114"/>
      <c r="I129" s="120"/>
    </row>
    <row r="130" spans="1:9" ht="15" customHeight="1">
      <c r="A130" s="11" t="s">
        <v>197</v>
      </c>
      <c r="B130" s="201" t="s">
        <v>198</v>
      </c>
      <c r="C130" s="201"/>
      <c r="D130" s="11"/>
      <c r="E130" s="46">
        <v>3</v>
      </c>
      <c r="F130" s="47">
        <v>0</v>
      </c>
      <c r="G130" s="48">
        <v>0</v>
      </c>
      <c r="H130" s="114"/>
      <c r="I130" s="120"/>
    </row>
    <row r="131" spans="1:9" ht="15" customHeight="1">
      <c r="A131" s="11" t="s">
        <v>197</v>
      </c>
      <c r="B131" s="201" t="s">
        <v>199</v>
      </c>
      <c r="C131" s="201"/>
      <c r="D131" s="11"/>
      <c r="E131" s="46">
        <v>3</v>
      </c>
      <c r="F131" s="47">
        <v>0</v>
      </c>
      <c r="G131" s="48">
        <v>1</v>
      </c>
      <c r="H131" s="114"/>
      <c r="I131" s="120"/>
    </row>
    <row r="132" spans="1:9" ht="15" customHeight="1">
      <c r="A132" s="11"/>
      <c r="B132" s="201" t="s">
        <v>200</v>
      </c>
      <c r="C132" s="201"/>
      <c r="D132" s="11"/>
      <c r="E132" s="46"/>
      <c r="F132" s="50"/>
      <c r="G132" s="49"/>
      <c r="H132" s="114"/>
      <c r="I132" s="120"/>
    </row>
    <row r="133" spans="1:9" ht="15" customHeight="1">
      <c r="A133" s="11"/>
      <c r="B133" s="200" t="s">
        <v>201</v>
      </c>
      <c r="C133" s="200"/>
      <c r="D133" s="11"/>
      <c r="E133" s="46">
        <v>3</v>
      </c>
      <c r="F133" s="47">
        <v>0</v>
      </c>
      <c r="G133" s="48">
        <v>2</v>
      </c>
      <c r="H133" s="111">
        <f>H124-H126-H129-H130+H131</f>
        <v>3204319</v>
      </c>
      <c r="I133" s="111">
        <f>+I124-I126-I128-I130+I131</f>
        <v>151631.15000000596</v>
      </c>
    </row>
    <row r="134" spans="1:9" ht="15" customHeight="1">
      <c r="A134" s="11"/>
      <c r="B134" s="200" t="s">
        <v>202</v>
      </c>
      <c r="C134" s="200"/>
      <c r="D134" s="11"/>
      <c r="E134" s="46">
        <v>3</v>
      </c>
      <c r="F134" s="47">
        <v>0</v>
      </c>
      <c r="G134" s="48">
        <v>3</v>
      </c>
      <c r="H134" s="120"/>
      <c r="I134" s="120"/>
    </row>
    <row r="135" spans="1:9" ht="15" customHeight="1">
      <c r="A135" s="11"/>
      <c r="B135" s="201" t="s">
        <v>203</v>
      </c>
      <c r="C135" s="201"/>
      <c r="D135" s="11"/>
      <c r="E135" s="46"/>
      <c r="F135" s="47"/>
      <c r="G135" s="48"/>
      <c r="H135" s="114"/>
      <c r="I135" s="120"/>
    </row>
    <row r="136" spans="1:9" ht="25.5" customHeight="1">
      <c r="A136" s="11" t="s">
        <v>204</v>
      </c>
      <c r="B136" s="201" t="s">
        <v>205</v>
      </c>
      <c r="C136" s="201"/>
      <c r="D136" s="11"/>
      <c r="E136" s="46">
        <v>3</v>
      </c>
      <c r="F136" s="47">
        <v>0</v>
      </c>
      <c r="G136" s="48">
        <v>4</v>
      </c>
      <c r="H136" s="114"/>
      <c r="I136" s="120"/>
    </row>
    <row r="137" spans="1:9" ht="25.5" customHeight="1">
      <c r="A137" s="11" t="s">
        <v>206</v>
      </c>
      <c r="B137" s="201" t="s">
        <v>207</v>
      </c>
      <c r="C137" s="201"/>
      <c r="D137" s="11"/>
      <c r="E137" s="46">
        <v>3</v>
      </c>
      <c r="F137" s="47">
        <v>0</v>
      </c>
      <c r="G137" s="48">
        <v>5</v>
      </c>
      <c r="H137" s="114"/>
      <c r="I137" s="120"/>
    </row>
    <row r="138" spans="1:9" ht="15" customHeight="1">
      <c r="A138" s="11"/>
      <c r="B138" s="200" t="s">
        <v>208</v>
      </c>
      <c r="C138" s="200"/>
      <c r="D138" s="11"/>
      <c r="E138" s="46">
        <v>3</v>
      </c>
      <c r="F138" s="47">
        <v>0</v>
      </c>
      <c r="G138" s="48">
        <v>6</v>
      </c>
      <c r="H138" s="114">
        <f>H136-H137</f>
        <v>0</v>
      </c>
      <c r="I138" s="120"/>
    </row>
    <row r="139" spans="1:9" ht="15" customHeight="1">
      <c r="A139" s="11"/>
      <c r="B139" s="200" t="s">
        <v>209</v>
      </c>
      <c r="C139" s="200"/>
      <c r="D139" s="11"/>
      <c r="E139" s="46">
        <v>3</v>
      </c>
      <c r="F139" s="47">
        <v>0</v>
      </c>
      <c r="G139" s="48">
        <v>7</v>
      </c>
      <c r="H139" s="114">
        <f>H137-H136</f>
        <v>0</v>
      </c>
      <c r="I139" s="120"/>
    </row>
    <row r="140" spans="1:9" ht="15" customHeight="1">
      <c r="A140" s="11" t="s">
        <v>210</v>
      </c>
      <c r="B140" s="201" t="s">
        <v>211</v>
      </c>
      <c r="C140" s="201"/>
      <c r="D140" s="11"/>
      <c r="E140" s="46">
        <v>3</v>
      </c>
      <c r="F140" s="47">
        <v>0</v>
      </c>
      <c r="G140" s="48">
        <v>8</v>
      </c>
      <c r="H140" s="114"/>
      <c r="I140" s="120"/>
    </row>
    <row r="141" spans="1:9" ht="15" customHeight="1">
      <c r="A141" s="11"/>
      <c r="B141" s="200" t="s">
        <v>212</v>
      </c>
      <c r="C141" s="200"/>
      <c r="D141" s="11"/>
      <c r="E141" s="46">
        <v>3</v>
      </c>
      <c r="F141" s="47">
        <v>0</v>
      </c>
      <c r="G141" s="48">
        <v>9</v>
      </c>
      <c r="H141" s="114">
        <f>H138-H139-H140</f>
        <v>0</v>
      </c>
      <c r="I141" s="120"/>
    </row>
    <row r="142" spans="1:9" ht="14.25" customHeight="1">
      <c r="A142" s="11"/>
      <c r="B142" s="200" t="s">
        <v>213</v>
      </c>
      <c r="C142" s="200"/>
      <c r="D142" s="11"/>
      <c r="E142" s="46">
        <v>3</v>
      </c>
      <c r="F142" s="47">
        <v>1</v>
      </c>
      <c r="G142" s="48">
        <v>0</v>
      </c>
      <c r="H142" s="114">
        <f>H138-H139-H140</f>
        <v>0</v>
      </c>
      <c r="I142" s="120"/>
    </row>
    <row r="143" spans="1:9" ht="15.75" customHeight="1">
      <c r="A143" s="11"/>
      <c r="B143" s="201" t="s">
        <v>214</v>
      </c>
      <c r="C143" s="201"/>
      <c r="D143" s="11"/>
      <c r="E143" s="46"/>
      <c r="F143" s="47"/>
      <c r="G143" s="48"/>
      <c r="H143" s="114"/>
      <c r="I143" s="120"/>
    </row>
    <row r="144" spans="1:9" ht="15" customHeight="1">
      <c r="A144" s="11"/>
      <c r="B144" s="200" t="s">
        <v>215</v>
      </c>
      <c r="C144" s="200"/>
      <c r="D144" s="11"/>
      <c r="E144" s="46">
        <v>3</v>
      </c>
      <c r="F144" s="47">
        <v>1</v>
      </c>
      <c r="G144" s="48">
        <v>1</v>
      </c>
      <c r="H144" s="111">
        <f>H133-H134+H141-H142</f>
        <v>3204319</v>
      </c>
      <c r="I144" s="111">
        <f>+I133-I134+I141-I142</f>
        <v>151631.15000000596</v>
      </c>
    </row>
    <row r="145" spans="1:9" ht="15" customHeight="1">
      <c r="A145" s="11"/>
      <c r="B145" s="200" t="s">
        <v>216</v>
      </c>
      <c r="C145" s="200"/>
      <c r="D145" s="11"/>
      <c r="E145" s="46">
        <v>3</v>
      </c>
      <c r="F145" s="47">
        <v>1</v>
      </c>
      <c r="G145" s="48">
        <v>2</v>
      </c>
      <c r="H145" s="120"/>
      <c r="I145" s="120"/>
    </row>
    <row r="146" spans="1:9" ht="15" customHeight="1">
      <c r="A146" s="11">
        <v>723</v>
      </c>
      <c r="B146" s="201" t="s">
        <v>217</v>
      </c>
      <c r="C146" s="201"/>
      <c r="D146" s="11"/>
      <c r="E146" s="46">
        <v>3</v>
      </c>
      <c r="F146" s="47">
        <v>1</v>
      </c>
      <c r="G146" s="48">
        <v>3</v>
      </c>
      <c r="H146" s="114"/>
      <c r="I146" s="120"/>
    </row>
    <row r="147" spans="1:9" ht="15" customHeight="1">
      <c r="A147" s="110"/>
      <c r="B147" s="109"/>
      <c r="C147" s="109"/>
      <c r="D147" s="110"/>
      <c r="E147" s="112"/>
      <c r="F147" s="113"/>
      <c r="G147" s="115"/>
      <c r="H147" s="5"/>
      <c r="I147" s="120"/>
    </row>
    <row r="148" spans="1:9" ht="15" customHeight="1">
      <c r="A148" s="11"/>
      <c r="B148" s="200" t="s">
        <v>218</v>
      </c>
      <c r="C148" s="200"/>
      <c r="D148" s="11"/>
      <c r="E148" s="46"/>
      <c r="F148" s="47"/>
      <c r="G148" s="48"/>
      <c r="H148" s="114"/>
      <c r="I148" s="120"/>
    </row>
    <row r="149" spans="1:9" ht="15" customHeight="1">
      <c r="A149" s="11"/>
      <c r="B149" s="201" t="s">
        <v>219</v>
      </c>
      <c r="C149" s="201"/>
      <c r="D149" s="11"/>
      <c r="E149" s="46">
        <v>3</v>
      </c>
      <c r="F149" s="47">
        <v>1</v>
      </c>
      <c r="G149" s="48">
        <v>4</v>
      </c>
      <c r="H149" s="114">
        <f>H150+H151+H152+H153+H154+H155</f>
        <v>0</v>
      </c>
      <c r="I149" s="120"/>
    </row>
    <row r="150" spans="1:9" ht="15" customHeight="1">
      <c r="A150" s="11"/>
      <c r="B150" s="201" t="s">
        <v>220</v>
      </c>
      <c r="C150" s="201"/>
      <c r="D150" s="11"/>
      <c r="E150" s="46">
        <v>3</v>
      </c>
      <c r="F150" s="47">
        <v>1</v>
      </c>
      <c r="G150" s="48">
        <v>5</v>
      </c>
      <c r="H150" s="114"/>
      <c r="I150" s="120"/>
    </row>
    <row r="151" spans="1:9" ht="15" customHeight="1">
      <c r="A151" s="11"/>
      <c r="B151" s="201" t="s">
        <v>221</v>
      </c>
      <c r="C151" s="201"/>
      <c r="D151" s="11"/>
      <c r="E151" s="46">
        <v>3</v>
      </c>
      <c r="F151" s="47">
        <v>1</v>
      </c>
      <c r="G151" s="48">
        <v>6</v>
      </c>
      <c r="H151" s="114"/>
      <c r="I151" s="120"/>
    </row>
    <row r="152" spans="1:9" ht="25.5" customHeight="1">
      <c r="A152" s="11"/>
      <c r="B152" s="201" t="s">
        <v>222</v>
      </c>
      <c r="C152" s="201"/>
      <c r="D152" s="11"/>
      <c r="E152" s="46">
        <v>3</v>
      </c>
      <c r="F152" s="47">
        <v>1</v>
      </c>
      <c r="G152" s="48">
        <v>7</v>
      </c>
      <c r="H152" s="114"/>
      <c r="I152" s="120"/>
    </row>
    <row r="153" spans="1:9" ht="15" customHeight="1">
      <c r="A153" s="11"/>
      <c r="B153" s="201" t="s">
        <v>223</v>
      </c>
      <c r="C153" s="201"/>
      <c r="D153" s="11"/>
      <c r="E153" s="46">
        <v>3</v>
      </c>
      <c r="F153" s="47">
        <v>1</v>
      </c>
      <c r="G153" s="48">
        <v>8</v>
      </c>
      <c r="H153" s="114"/>
      <c r="I153" s="120"/>
    </row>
    <row r="154" spans="1:9" ht="15" customHeight="1">
      <c r="A154" s="11"/>
      <c r="B154" s="201" t="s">
        <v>224</v>
      </c>
      <c r="C154" s="201"/>
      <c r="D154" s="11"/>
      <c r="E154" s="46">
        <v>3</v>
      </c>
      <c r="F154" s="47">
        <v>1</v>
      </c>
      <c r="G154" s="48">
        <v>9</v>
      </c>
      <c r="H154" s="114"/>
      <c r="I154" s="120"/>
    </row>
    <row r="155" spans="1:9" ht="15" customHeight="1">
      <c r="A155" s="11"/>
      <c r="B155" s="201" t="s">
        <v>225</v>
      </c>
      <c r="C155" s="201"/>
      <c r="D155" s="11"/>
      <c r="E155" s="46">
        <v>3</v>
      </c>
      <c r="F155" s="47">
        <v>2</v>
      </c>
      <c r="G155" s="48">
        <v>0</v>
      </c>
      <c r="H155" s="114"/>
      <c r="I155" s="120"/>
    </row>
    <row r="156" spans="1:9" ht="15" customHeight="1">
      <c r="A156" s="11"/>
      <c r="B156" s="201" t="s">
        <v>226</v>
      </c>
      <c r="C156" s="201"/>
      <c r="D156" s="11"/>
      <c r="E156" s="46">
        <v>3</v>
      </c>
      <c r="F156" s="47">
        <v>2</v>
      </c>
      <c r="G156" s="48">
        <v>1</v>
      </c>
      <c r="H156" s="114">
        <f>H157+H158+H159+H160+H161</f>
        <v>0</v>
      </c>
      <c r="I156" s="120"/>
    </row>
    <row r="157" spans="1:9" ht="15" customHeight="1">
      <c r="A157" s="11"/>
      <c r="B157" s="201" t="s">
        <v>227</v>
      </c>
      <c r="C157" s="201"/>
      <c r="D157" s="11"/>
      <c r="E157" s="46">
        <v>3</v>
      </c>
      <c r="F157" s="47">
        <v>2</v>
      </c>
      <c r="G157" s="48">
        <v>2</v>
      </c>
      <c r="H157" s="114"/>
      <c r="I157" s="120"/>
    </row>
    <row r="158" spans="1:9" ht="25.5" customHeight="1">
      <c r="A158" s="11"/>
      <c r="B158" s="201" t="s">
        <v>228</v>
      </c>
      <c r="C158" s="201"/>
      <c r="D158" s="11"/>
      <c r="E158" s="46">
        <v>3</v>
      </c>
      <c r="F158" s="47">
        <v>2</v>
      </c>
      <c r="G158" s="48">
        <v>3</v>
      </c>
      <c r="H158" s="114"/>
      <c r="I158" s="120"/>
    </row>
    <row r="159" spans="1:9" ht="15" customHeight="1">
      <c r="A159" s="11"/>
      <c r="B159" s="201" t="s">
        <v>229</v>
      </c>
      <c r="C159" s="201"/>
      <c r="D159" s="11"/>
      <c r="E159" s="46">
        <v>3</v>
      </c>
      <c r="F159" s="47">
        <v>2</v>
      </c>
      <c r="G159" s="48">
        <v>4</v>
      </c>
      <c r="H159" s="114"/>
      <c r="I159" s="120"/>
    </row>
    <row r="160" spans="1:9" ht="15" customHeight="1">
      <c r="A160" s="11"/>
      <c r="B160" s="201" t="s">
        <v>230</v>
      </c>
      <c r="C160" s="201"/>
      <c r="D160" s="11"/>
      <c r="E160" s="46">
        <v>3</v>
      </c>
      <c r="F160" s="47">
        <v>2</v>
      </c>
      <c r="G160" s="48">
        <v>5</v>
      </c>
      <c r="H160" s="114"/>
      <c r="I160" s="120"/>
    </row>
    <row r="161" spans="1:9" ht="15" customHeight="1">
      <c r="A161" s="11"/>
      <c r="B161" s="201" t="s">
        <v>231</v>
      </c>
      <c r="C161" s="201"/>
      <c r="D161" s="11"/>
      <c r="E161" s="46">
        <v>3</v>
      </c>
      <c r="F161" s="47">
        <v>2</v>
      </c>
      <c r="G161" s="48">
        <v>6</v>
      </c>
      <c r="H161" s="114"/>
      <c r="I161" s="120"/>
    </row>
    <row r="162" spans="1:9" ht="15" customHeight="1">
      <c r="A162" s="11"/>
      <c r="B162" s="200" t="s">
        <v>232</v>
      </c>
      <c r="C162" s="200"/>
      <c r="D162" s="11"/>
      <c r="E162" s="46">
        <v>3</v>
      </c>
      <c r="F162" s="47">
        <v>2</v>
      </c>
      <c r="G162" s="48">
        <v>7</v>
      </c>
      <c r="H162" s="114">
        <f>H149-H156</f>
        <v>0</v>
      </c>
      <c r="I162" s="120"/>
    </row>
    <row r="163" spans="1:9" ht="15" customHeight="1">
      <c r="A163" s="11"/>
      <c r="B163" s="200" t="s">
        <v>233</v>
      </c>
      <c r="C163" s="200"/>
      <c r="D163" s="11"/>
      <c r="E163" s="46">
        <v>3</v>
      </c>
      <c r="F163" s="47">
        <v>2</v>
      </c>
      <c r="G163" s="48">
        <v>8</v>
      </c>
      <c r="H163" s="114">
        <f>H156-H149</f>
        <v>0</v>
      </c>
      <c r="I163" s="120"/>
    </row>
    <row r="164" spans="1:9" ht="15" customHeight="1">
      <c r="A164" s="11" t="s">
        <v>234</v>
      </c>
      <c r="B164" s="201" t="s">
        <v>235</v>
      </c>
      <c r="C164" s="201"/>
      <c r="D164" s="11"/>
      <c r="E164" s="46">
        <v>3</v>
      </c>
      <c r="F164" s="47">
        <v>2</v>
      </c>
      <c r="G164" s="48">
        <v>9</v>
      </c>
      <c r="H164" s="114"/>
      <c r="I164" s="120"/>
    </row>
    <row r="165" spans="1:9" ht="15" customHeight="1">
      <c r="A165" s="11"/>
      <c r="B165" s="200" t="s">
        <v>236</v>
      </c>
      <c r="C165" s="200"/>
      <c r="D165" s="11"/>
      <c r="E165" s="46">
        <v>3</v>
      </c>
      <c r="F165" s="47">
        <v>3</v>
      </c>
      <c r="G165" s="48">
        <v>0</v>
      </c>
      <c r="H165" s="114">
        <f>H162-H163-H164</f>
        <v>0</v>
      </c>
      <c r="I165" s="120"/>
    </row>
    <row r="166" spans="1:9" ht="15" customHeight="1">
      <c r="A166" s="11"/>
      <c r="B166" s="200" t="s">
        <v>237</v>
      </c>
      <c r="C166" s="200"/>
      <c r="D166" s="11"/>
      <c r="E166" s="46">
        <v>3</v>
      </c>
      <c r="F166" s="47">
        <v>3</v>
      </c>
      <c r="G166" s="48">
        <v>1</v>
      </c>
      <c r="H166" s="114">
        <f>H162-H163-H164</f>
        <v>0</v>
      </c>
      <c r="I166" s="120"/>
    </row>
    <row r="167" spans="1:9" ht="15" customHeight="1">
      <c r="A167" s="110"/>
      <c r="B167" s="108"/>
      <c r="C167" s="108"/>
      <c r="D167" s="110"/>
      <c r="E167" s="112"/>
      <c r="F167" s="113"/>
      <c r="G167" s="115"/>
      <c r="H167" s="5"/>
      <c r="I167" s="120"/>
    </row>
    <row r="168" spans="1:9" ht="15" customHeight="1">
      <c r="A168" s="11"/>
      <c r="B168" s="200" t="s">
        <v>238</v>
      </c>
      <c r="C168" s="200"/>
      <c r="D168" s="11"/>
      <c r="E168" s="46">
        <v>3</v>
      </c>
      <c r="F168" s="47">
        <v>3</v>
      </c>
      <c r="G168" s="48">
        <v>2</v>
      </c>
      <c r="H168" s="111">
        <f>H144-H145+H165-H166</f>
        <v>3204319</v>
      </c>
      <c r="I168" s="111">
        <f>+I144-I145+I165-I166</f>
        <v>151631.15000000596</v>
      </c>
    </row>
    <row r="169" spans="1:9" ht="15" customHeight="1">
      <c r="A169" s="11"/>
      <c r="B169" s="200" t="s">
        <v>239</v>
      </c>
      <c r="C169" s="200"/>
      <c r="D169" s="11"/>
      <c r="E169" s="46">
        <v>3</v>
      </c>
      <c r="F169" s="47">
        <v>3</v>
      </c>
      <c r="G169" s="48">
        <v>3</v>
      </c>
      <c r="H169" s="98"/>
      <c r="I169" s="120"/>
    </row>
    <row r="170" spans="1:9" ht="15" customHeight="1">
      <c r="A170" s="110"/>
      <c r="B170" s="108"/>
      <c r="C170" s="108"/>
      <c r="D170" s="110"/>
      <c r="E170" s="112"/>
      <c r="F170" s="113"/>
      <c r="G170" s="115"/>
      <c r="H170" s="5"/>
      <c r="I170" s="120"/>
    </row>
    <row r="171" spans="1:9" ht="15" customHeight="1">
      <c r="A171" s="11"/>
      <c r="B171" s="201" t="s">
        <v>240</v>
      </c>
      <c r="C171" s="201"/>
      <c r="D171" s="11"/>
      <c r="E171" s="46">
        <v>3</v>
      </c>
      <c r="F171" s="47">
        <v>3</v>
      </c>
      <c r="G171" s="48">
        <v>4</v>
      </c>
      <c r="H171" s="120">
        <f>H144</f>
        <v>3204319</v>
      </c>
      <c r="I171" s="121">
        <f>I144</f>
        <v>151631.15000000596</v>
      </c>
    </row>
    <row r="172" spans="1:9" ht="15" customHeight="1">
      <c r="A172" s="11"/>
      <c r="B172" s="201" t="s">
        <v>241</v>
      </c>
      <c r="C172" s="201"/>
      <c r="D172" s="11"/>
      <c r="E172" s="46">
        <v>3</v>
      </c>
      <c r="F172" s="47">
        <v>3</v>
      </c>
      <c r="G172" s="48">
        <v>5</v>
      </c>
      <c r="H172" s="120">
        <v>3204319</v>
      </c>
      <c r="I172" s="121">
        <f>I171</f>
        <v>151631.15000000596</v>
      </c>
    </row>
    <row r="173" spans="1:9" ht="15" customHeight="1">
      <c r="A173" s="11"/>
      <c r="B173" s="201" t="s">
        <v>242</v>
      </c>
      <c r="C173" s="201"/>
      <c r="D173" s="11"/>
      <c r="E173" s="46">
        <v>3</v>
      </c>
      <c r="F173" s="47">
        <v>3</v>
      </c>
      <c r="G173" s="48">
        <v>6</v>
      </c>
      <c r="H173" s="114"/>
      <c r="I173" s="121"/>
    </row>
    <row r="174" spans="1:9" ht="15" customHeight="1">
      <c r="A174" s="11"/>
      <c r="B174" s="201" t="s">
        <v>243</v>
      </c>
      <c r="C174" s="201"/>
      <c r="D174" s="11"/>
      <c r="E174" s="46">
        <v>3</v>
      </c>
      <c r="F174" s="47">
        <v>3</v>
      </c>
      <c r="G174" s="48">
        <v>7</v>
      </c>
      <c r="H174" s="120">
        <f>H168</f>
        <v>3204319</v>
      </c>
      <c r="I174" s="121">
        <f>I168</f>
        <v>151631.15000000596</v>
      </c>
    </row>
    <row r="175" spans="1:9" ht="15" customHeight="1">
      <c r="A175" s="11"/>
      <c r="B175" s="201" t="s">
        <v>241</v>
      </c>
      <c r="C175" s="201"/>
      <c r="D175" s="11"/>
      <c r="E175" s="46">
        <v>3</v>
      </c>
      <c r="F175" s="47">
        <v>3</v>
      </c>
      <c r="G175" s="48">
        <v>8</v>
      </c>
      <c r="H175" s="120">
        <f>H171</f>
        <v>3204319</v>
      </c>
      <c r="I175" s="121">
        <f>I174</f>
        <v>151631.15000000596</v>
      </c>
    </row>
    <row r="176" spans="1:9" ht="15" customHeight="1">
      <c r="A176" s="11"/>
      <c r="B176" s="201" t="s">
        <v>242</v>
      </c>
      <c r="C176" s="201"/>
      <c r="D176" s="11"/>
      <c r="E176" s="46">
        <v>3</v>
      </c>
      <c r="F176" s="47">
        <v>3</v>
      </c>
      <c r="G176" s="48">
        <v>9</v>
      </c>
      <c r="H176" s="114"/>
      <c r="I176" s="120"/>
    </row>
    <row r="177" spans="1:9" ht="15" customHeight="1">
      <c r="A177" s="11"/>
      <c r="B177" s="201" t="s">
        <v>244</v>
      </c>
      <c r="C177" s="201"/>
      <c r="D177" s="11"/>
      <c r="E177" s="46">
        <v>3</v>
      </c>
      <c r="F177" s="47">
        <v>4</v>
      </c>
      <c r="G177" s="48">
        <v>0</v>
      </c>
      <c r="H177" s="114"/>
      <c r="I177" s="120"/>
    </row>
    <row r="178" spans="1:9" ht="15" customHeight="1">
      <c r="A178" s="11"/>
      <c r="B178" s="201" t="s">
        <v>245</v>
      </c>
      <c r="C178" s="201"/>
      <c r="D178" s="11"/>
      <c r="E178" s="46">
        <v>3</v>
      </c>
      <c r="F178" s="47">
        <v>4</v>
      </c>
      <c r="G178" s="48">
        <v>1</v>
      </c>
      <c r="H178" s="114"/>
      <c r="I178" s="120"/>
    </row>
    <row r="179" spans="1:9" ht="15" customHeight="1">
      <c r="A179" s="11"/>
      <c r="B179" s="201" t="s">
        <v>246</v>
      </c>
      <c r="C179" s="201"/>
      <c r="D179" s="11"/>
      <c r="E179" s="46">
        <v>3</v>
      </c>
      <c r="F179" s="47">
        <v>4</v>
      </c>
      <c r="G179" s="48">
        <v>2</v>
      </c>
      <c r="H179" s="114"/>
      <c r="I179" s="120"/>
    </row>
    <row r="180" spans="1:9" ht="15" customHeight="1">
      <c r="A180" s="110"/>
      <c r="B180" s="109"/>
      <c r="C180" s="109"/>
      <c r="D180" s="110"/>
      <c r="E180" s="112"/>
      <c r="F180" s="113"/>
      <c r="G180" s="115"/>
      <c r="H180" s="5"/>
      <c r="I180" s="120"/>
    </row>
    <row r="181" spans="1:9" ht="15" customHeight="1">
      <c r="A181" s="11"/>
      <c r="B181" s="201" t="s">
        <v>247</v>
      </c>
      <c r="C181" s="201"/>
      <c r="D181" s="11"/>
      <c r="E181" s="46"/>
      <c r="F181" s="47"/>
      <c r="G181" s="48"/>
      <c r="H181" s="114"/>
      <c r="I181" s="120"/>
    </row>
    <row r="182" spans="1:9" ht="15" customHeight="1">
      <c r="A182" s="11"/>
      <c r="B182" s="245" t="s">
        <v>248</v>
      </c>
      <c r="C182" s="245"/>
      <c r="D182" s="11"/>
      <c r="E182" s="46">
        <v>3</v>
      </c>
      <c r="F182" s="47">
        <v>4</v>
      </c>
      <c r="G182" s="48">
        <v>3</v>
      </c>
      <c r="H182" s="114"/>
      <c r="I182" s="120">
        <v>540</v>
      </c>
    </row>
    <row r="183" spans="1:9" ht="15" customHeight="1">
      <c r="A183" s="11"/>
      <c r="B183" s="201" t="s">
        <v>249</v>
      </c>
      <c r="C183" s="201"/>
      <c r="D183" s="11"/>
      <c r="E183" s="46">
        <v>3</v>
      </c>
      <c r="F183" s="47">
        <v>4</v>
      </c>
      <c r="G183" s="48">
        <v>4</v>
      </c>
      <c r="H183" s="122">
        <v>667</v>
      </c>
      <c r="I183" s="120">
        <v>663.77777777777783</v>
      </c>
    </row>
    <row r="184" spans="1:9">
      <c r="H184" s="5"/>
      <c r="I184" s="124"/>
    </row>
    <row r="185" spans="1:9">
      <c r="H185" s="123"/>
      <c r="I185" s="124"/>
    </row>
    <row r="186" spans="1:9">
      <c r="A186" s="242" t="s">
        <v>57</v>
      </c>
      <c r="B186" s="242"/>
      <c r="D186" s="36"/>
      <c r="E186" s="36"/>
      <c r="F186" s="36"/>
      <c r="G186" s="36"/>
      <c r="I186" s="117" t="s">
        <v>622</v>
      </c>
    </row>
    <row r="187" spans="1:9">
      <c r="A187" s="243">
        <v>41943</v>
      </c>
      <c r="B187" s="244"/>
      <c r="D187" s="107"/>
      <c r="E187" s="107"/>
      <c r="F187" s="107"/>
      <c r="G187" s="107"/>
      <c r="H187" s="117" t="s">
        <v>250</v>
      </c>
      <c r="I187" s="116" t="s">
        <v>607</v>
      </c>
    </row>
    <row r="188" spans="1:9">
      <c r="D188" s="107"/>
      <c r="E188" s="107"/>
      <c r="F188" s="107"/>
      <c r="G188" s="107"/>
      <c r="H188" s="5"/>
      <c r="I188" s="5"/>
    </row>
    <row r="189" spans="1:9">
      <c r="D189" s="36"/>
      <c r="E189" s="36"/>
      <c r="F189" s="36"/>
    </row>
  </sheetData>
  <mergeCells count="207">
    <mergeCell ref="B183:C183"/>
    <mergeCell ref="A186:B186"/>
    <mergeCell ref="A187:B187"/>
    <mergeCell ref="B176:C176"/>
    <mergeCell ref="B177:C177"/>
    <mergeCell ref="B178:C178"/>
    <mergeCell ref="B179:C179"/>
    <mergeCell ref="B181:C181"/>
    <mergeCell ref="B182:C182"/>
    <mergeCell ref="B169:C169"/>
    <mergeCell ref="B171:C171"/>
    <mergeCell ref="B172:C172"/>
    <mergeCell ref="B173:C173"/>
    <mergeCell ref="B174:C174"/>
    <mergeCell ref="B175:C175"/>
    <mergeCell ref="B162:C162"/>
    <mergeCell ref="B163:C163"/>
    <mergeCell ref="B164:C164"/>
    <mergeCell ref="B165:C165"/>
    <mergeCell ref="B166:C166"/>
    <mergeCell ref="B168:C168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3:C143"/>
    <mergeCell ref="B144:C144"/>
    <mergeCell ref="B145:C145"/>
    <mergeCell ref="B146:C146"/>
    <mergeCell ref="B148:C148"/>
    <mergeCell ref="B149:C149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D78:D79"/>
    <mergeCell ref="E78:E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opLeftCell="B127" zoomScaleNormal="100" workbookViewId="0">
      <selection activeCell="G106" sqref="G106:I106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17" width="9.140625" style="97"/>
    <col min="18" max="247" width="9.140625" style="1"/>
    <col min="248" max="248" width="21" style="1" bestFit="1" customWidth="1"/>
    <col min="249" max="249" width="62.5703125" style="1" customWidth="1"/>
    <col min="250" max="250" width="9.140625" style="1"/>
    <col min="251" max="251" width="3" style="1" customWidth="1"/>
    <col min="252" max="252" width="3.5703125" style="1" customWidth="1"/>
    <col min="253" max="253" width="3.7109375" style="1" customWidth="1"/>
    <col min="254" max="254" width="13.7109375" style="1" customWidth="1"/>
    <col min="255" max="255" width="15.85546875" style="1" customWidth="1"/>
    <col min="256" max="256" width="15.5703125" style="1" customWidth="1"/>
    <col min="257" max="257" width="21.28515625" style="1" customWidth="1"/>
    <col min="258" max="503" width="9.140625" style="1"/>
    <col min="504" max="504" width="21" style="1" bestFit="1" customWidth="1"/>
    <col min="505" max="505" width="62.5703125" style="1" customWidth="1"/>
    <col min="506" max="506" width="9.140625" style="1"/>
    <col min="507" max="507" width="3" style="1" customWidth="1"/>
    <col min="508" max="508" width="3.5703125" style="1" customWidth="1"/>
    <col min="509" max="509" width="3.7109375" style="1" customWidth="1"/>
    <col min="510" max="510" width="13.7109375" style="1" customWidth="1"/>
    <col min="511" max="511" width="15.85546875" style="1" customWidth="1"/>
    <col min="512" max="512" width="15.5703125" style="1" customWidth="1"/>
    <col min="513" max="513" width="21.28515625" style="1" customWidth="1"/>
    <col min="514" max="759" width="9.140625" style="1"/>
    <col min="760" max="760" width="21" style="1" bestFit="1" customWidth="1"/>
    <col min="761" max="761" width="62.5703125" style="1" customWidth="1"/>
    <col min="762" max="762" width="9.140625" style="1"/>
    <col min="763" max="763" width="3" style="1" customWidth="1"/>
    <col min="764" max="764" width="3.5703125" style="1" customWidth="1"/>
    <col min="765" max="765" width="3.7109375" style="1" customWidth="1"/>
    <col min="766" max="766" width="13.7109375" style="1" customWidth="1"/>
    <col min="767" max="767" width="15.85546875" style="1" customWidth="1"/>
    <col min="768" max="768" width="15.5703125" style="1" customWidth="1"/>
    <col min="769" max="769" width="21.28515625" style="1" customWidth="1"/>
    <col min="770" max="1015" width="9.140625" style="1"/>
    <col min="1016" max="1016" width="21" style="1" bestFit="1" customWidth="1"/>
    <col min="1017" max="1017" width="62.5703125" style="1" customWidth="1"/>
    <col min="1018" max="1018" width="9.140625" style="1"/>
    <col min="1019" max="1019" width="3" style="1" customWidth="1"/>
    <col min="1020" max="1020" width="3.5703125" style="1" customWidth="1"/>
    <col min="1021" max="1021" width="3.7109375" style="1" customWidth="1"/>
    <col min="1022" max="1022" width="13.7109375" style="1" customWidth="1"/>
    <col min="1023" max="1023" width="15.85546875" style="1" customWidth="1"/>
    <col min="1024" max="1024" width="15.5703125" style="1" customWidth="1"/>
    <col min="1025" max="1025" width="21.28515625" style="1" customWidth="1"/>
    <col min="1026" max="1271" width="9.140625" style="1"/>
    <col min="1272" max="1272" width="21" style="1" bestFit="1" customWidth="1"/>
    <col min="1273" max="1273" width="62.5703125" style="1" customWidth="1"/>
    <col min="1274" max="1274" width="9.140625" style="1"/>
    <col min="1275" max="1275" width="3" style="1" customWidth="1"/>
    <col min="1276" max="1276" width="3.5703125" style="1" customWidth="1"/>
    <col min="1277" max="1277" width="3.7109375" style="1" customWidth="1"/>
    <col min="1278" max="1278" width="13.7109375" style="1" customWidth="1"/>
    <col min="1279" max="1279" width="15.85546875" style="1" customWidth="1"/>
    <col min="1280" max="1280" width="15.5703125" style="1" customWidth="1"/>
    <col min="1281" max="1281" width="21.28515625" style="1" customWidth="1"/>
    <col min="1282" max="1527" width="9.140625" style="1"/>
    <col min="1528" max="1528" width="21" style="1" bestFit="1" customWidth="1"/>
    <col min="1529" max="1529" width="62.5703125" style="1" customWidth="1"/>
    <col min="1530" max="1530" width="9.140625" style="1"/>
    <col min="1531" max="1531" width="3" style="1" customWidth="1"/>
    <col min="1532" max="1532" width="3.5703125" style="1" customWidth="1"/>
    <col min="1533" max="1533" width="3.7109375" style="1" customWidth="1"/>
    <col min="1534" max="1534" width="13.7109375" style="1" customWidth="1"/>
    <col min="1535" max="1535" width="15.85546875" style="1" customWidth="1"/>
    <col min="1536" max="1536" width="15.5703125" style="1" customWidth="1"/>
    <col min="1537" max="1537" width="21.28515625" style="1" customWidth="1"/>
    <col min="1538" max="1783" width="9.140625" style="1"/>
    <col min="1784" max="1784" width="21" style="1" bestFit="1" customWidth="1"/>
    <col min="1785" max="1785" width="62.5703125" style="1" customWidth="1"/>
    <col min="1786" max="1786" width="9.140625" style="1"/>
    <col min="1787" max="1787" width="3" style="1" customWidth="1"/>
    <col min="1788" max="1788" width="3.5703125" style="1" customWidth="1"/>
    <col min="1789" max="1789" width="3.7109375" style="1" customWidth="1"/>
    <col min="1790" max="1790" width="13.7109375" style="1" customWidth="1"/>
    <col min="1791" max="1791" width="15.85546875" style="1" customWidth="1"/>
    <col min="1792" max="1792" width="15.5703125" style="1" customWidth="1"/>
    <col min="1793" max="1793" width="21.28515625" style="1" customWidth="1"/>
    <col min="1794" max="2039" width="9.140625" style="1"/>
    <col min="2040" max="2040" width="21" style="1" bestFit="1" customWidth="1"/>
    <col min="2041" max="2041" width="62.5703125" style="1" customWidth="1"/>
    <col min="2042" max="2042" width="9.140625" style="1"/>
    <col min="2043" max="2043" width="3" style="1" customWidth="1"/>
    <col min="2044" max="2044" width="3.5703125" style="1" customWidth="1"/>
    <col min="2045" max="2045" width="3.7109375" style="1" customWidth="1"/>
    <col min="2046" max="2046" width="13.7109375" style="1" customWidth="1"/>
    <col min="2047" max="2047" width="15.85546875" style="1" customWidth="1"/>
    <col min="2048" max="2048" width="15.5703125" style="1" customWidth="1"/>
    <col min="2049" max="2049" width="21.28515625" style="1" customWidth="1"/>
    <col min="2050" max="2295" width="9.140625" style="1"/>
    <col min="2296" max="2296" width="21" style="1" bestFit="1" customWidth="1"/>
    <col min="2297" max="2297" width="62.5703125" style="1" customWidth="1"/>
    <col min="2298" max="2298" width="9.140625" style="1"/>
    <col min="2299" max="2299" width="3" style="1" customWidth="1"/>
    <col min="2300" max="2300" width="3.5703125" style="1" customWidth="1"/>
    <col min="2301" max="2301" width="3.7109375" style="1" customWidth="1"/>
    <col min="2302" max="2302" width="13.7109375" style="1" customWidth="1"/>
    <col min="2303" max="2303" width="15.85546875" style="1" customWidth="1"/>
    <col min="2304" max="2304" width="15.5703125" style="1" customWidth="1"/>
    <col min="2305" max="2305" width="21.28515625" style="1" customWidth="1"/>
    <col min="2306" max="2551" width="9.140625" style="1"/>
    <col min="2552" max="2552" width="21" style="1" bestFit="1" customWidth="1"/>
    <col min="2553" max="2553" width="62.5703125" style="1" customWidth="1"/>
    <col min="2554" max="2554" width="9.140625" style="1"/>
    <col min="2555" max="2555" width="3" style="1" customWidth="1"/>
    <col min="2556" max="2556" width="3.5703125" style="1" customWidth="1"/>
    <col min="2557" max="2557" width="3.7109375" style="1" customWidth="1"/>
    <col min="2558" max="2558" width="13.7109375" style="1" customWidth="1"/>
    <col min="2559" max="2559" width="15.85546875" style="1" customWidth="1"/>
    <col min="2560" max="2560" width="15.5703125" style="1" customWidth="1"/>
    <col min="2561" max="2561" width="21.28515625" style="1" customWidth="1"/>
    <col min="2562" max="2807" width="9.140625" style="1"/>
    <col min="2808" max="2808" width="21" style="1" bestFit="1" customWidth="1"/>
    <col min="2809" max="2809" width="62.5703125" style="1" customWidth="1"/>
    <col min="2810" max="2810" width="9.140625" style="1"/>
    <col min="2811" max="2811" width="3" style="1" customWidth="1"/>
    <col min="2812" max="2812" width="3.5703125" style="1" customWidth="1"/>
    <col min="2813" max="2813" width="3.7109375" style="1" customWidth="1"/>
    <col min="2814" max="2814" width="13.7109375" style="1" customWidth="1"/>
    <col min="2815" max="2815" width="15.85546875" style="1" customWidth="1"/>
    <col min="2816" max="2816" width="15.5703125" style="1" customWidth="1"/>
    <col min="2817" max="2817" width="21.28515625" style="1" customWidth="1"/>
    <col min="2818" max="3063" width="9.140625" style="1"/>
    <col min="3064" max="3064" width="21" style="1" bestFit="1" customWidth="1"/>
    <col min="3065" max="3065" width="62.5703125" style="1" customWidth="1"/>
    <col min="3066" max="3066" width="9.140625" style="1"/>
    <col min="3067" max="3067" width="3" style="1" customWidth="1"/>
    <col min="3068" max="3068" width="3.5703125" style="1" customWidth="1"/>
    <col min="3069" max="3069" width="3.7109375" style="1" customWidth="1"/>
    <col min="3070" max="3070" width="13.7109375" style="1" customWidth="1"/>
    <col min="3071" max="3071" width="15.85546875" style="1" customWidth="1"/>
    <col min="3072" max="3072" width="15.5703125" style="1" customWidth="1"/>
    <col min="3073" max="3073" width="21.28515625" style="1" customWidth="1"/>
    <col min="3074" max="3319" width="9.140625" style="1"/>
    <col min="3320" max="3320" width="21" style="1" bestFit="1" customWidth="1"/>
    <col min="3321" max="3321" width="62.5703125" style="1" customWidth="1"/>
    <col min="3322" max="3322" width="9.140625" style="1"/>
    <col min="3323" max="3323" width="3" style="1" customWidth="1"/>
    <col min="3324" max="3324" width="3.5703125" style="1" customWidth="1"/>
    <col min="3325" max="3325" width="3.7109375" style="1" customWidth="1"/>
    <col min="3326" max="3326" width="13.7109375" style="1" customWidth="1"/>
    <col min="3327" max="3327" width="15.85546875" style="1" customWidth="1"/>
    <col min="3328" max="3328" width="15.5703125" style="1" customWidth="1"/>
    <col min="3329" max="3329" width="21.28515625" style="1" customWidth="1"/>
    <col min="3330" max="3575" width="9.140625" style="1"/>
    <col min="3576" max="3576" width="21" style="1" bestFit="1" customWidth="1"/>
    <col min="3577" max="3577" width="62.5703125" style="1" customWidth="1"/>
    <col min="3578" max="3578" width="9.140625" style="1"/>
    <col min="3579" max="3579" width="3" style="1" customWidth="1"/>
    <col min="3580" max="3580" width="3.5703125" style="1" customWidth="1"/>
    <col min="3581" max="3581" width="3.7109375" style="1" customWidth="1"/>
    <col min="3582" max="3582" width="13.7109375" style="1" customWidth="1"/>
    <col min="3583" max="3583" width="15.85546875" style="1" customWidth="1"/>
    <col min="3584" max="3584" width="15.5703125" style="1" customWidth="1"/>
    <col min="3585" max="3585" width="21.28515625" style="1" customWidth="1"/>
    <col min="3586" max="3831" width="9.140625" style="1"/>
    <col min="3832" max="3832" width="21" style="1" bestFit="1" customWidth="1"/>
    <col min="3833" max="3833" width="62.5703125" style="1" customWidth="1"/>
    <col min="3834" max="3834" width="9.140625" style="1"/>
    <col min="3835" max="3835" width="3" style="1" customWidth="1"/>
    <col min="3836" max="3836" width="3.5703125" style="1" customWidth="1"/>
    <col min="3837" max="3837" width="3.7109375" style="1" customWidth="1"/>
    <col min="3838" max="3838" width="13.7109375" style="1" customWidth="1"/>
    <col min="3839" max="3839" width="15.85546875" style="1" customWidth="1"/>
    <col min="3840" max="3840" width="15.5703125" style="1" customWidth="1"/>
    <col min="3841" max="3841" width="21.28515625" style="1" customWidth="1"/>
    <col min="3842" max="4087" width="9.140625" style="1"/>
    <col min="4088" max="4088" width="21" style="1" bestFit="1" customWidth="1"/>
    <col min="4089" max="4089" width="62.5703125" style="1" customWidth="1"/>
    <col min="4090" max="4090" width="9.140625" style="1"/>
    <col min="4091" max="4091" width="3" style="1" customWidth="1"/>
    <col min="4092" max="4092" width="3.5703125" style="1" customWidth="1"/>
    <col min="4093" max="4093" width="3.7109375" style="1" customWidth="1"/>
    <col min="4094" max="4094" width="13.7109375" style="1" customWidth="1"/>
    <col min="4095" max="4095" width="15.85546875" style="1" customWidth="1"/>
    <col min="4096" max="4096" width="15.5703125" style="1" customWidth="1"/>
    <col min="4097" max="4097" width="21.28515625" style="1" customWidth="1"/>
    <col min="4098" max="4343" width="9.140625" style="1"/>
    <col min="4344" max="4344" width="21" style="1" bestFit="1" customWidth="1"/>
    <col min="4345" max="4345" width="62.5703125" style="1" customWidth="1"/>
    <col min="4346" max="4346" width="9.140625" style="1"/>
    <col min="4347" max="4347" width="3" style="1" customWidth="1"/>
    <col min="4348" max="4348" width="3.5703125" style="1" customWidth="1"/>
    <col min="4349" max="4349" width="3.7109375" style="1" customWidth="1"/>
    <col min="4350" max="4350" width="13.7109375" style="1" customWidth="1"/>
    <col min="4351" max="4351" width="15.85546875" style="1" customWidth="1"/>
    <col min="4352" max="4352" width="15.5703125" style="1" customWidth="1"/>
    <col min="4353" max="4353" width="21.28515625" style="1" customWidth="1"/>
    <col min="4354" max="4599" width="9.140625" style="1"/>
    <col min="4600" max="4600" width="21" style="1" bestFit="1" customWidth="1"/>
    <col min="4601" max="4601" width="62.5703125" style="1" customWidth="1"/>
    <col min="4602" max="4602" width="9.140625" style="1"/>
    <col min="4603" max="4603" width="3" style="1" customWidth="1"/>
    <col min="4604" max="4604" width="3.5703125" style="1" customWidth="1"/>
    <col min="4605" max="4605" width="3.7109375" style="1" customWidth="1"/>
    <col min="4606" max="4606" width="13.7109375" style="1" customWidth="1"/>
    <col min="4607" max="4607" width="15.85546875" style="1" customWidth="1"/>
    <col min="4608" max="4608" width="15.5703125" style="1" customWidth="1"/>
    <col min="4609" max="4609" width="21.28515625" style="1" customWidth="1"/>
    <col min="4610" max="4855" width="9.140625" style="1"/>
    <col min="4856" max="4856" width="21" style="1" bestFit="1" customWidth="1"/>
    <col min="4857" max="4857" width="62.5703125" style="1" customWidth="1"/>
    <col min="4858" max="4858" width="9.140625" style="1"/>
    <col min="4859" max="4859" width="3" style="1" customWidth="1"/>
    <col min="4860" max="4860" width="3.5703125" style="1" customWidth="1"/>
    <col min="4861" max="4861" width="3.7109375" style="1" customWidth="1"/>
    <col min="4862" max="4862" width="13.7109375" style="1" customWidth="1"/>
    <col min="4863" max="4863" width="15.85546875" style="1" customWidth="1"/>
    <col min="4864" max="4864" width="15.5703125" style="1" customWidth="1"/>
    <col min="4865" max="4865" width="21.28515625" style="1" customWidth="1"/>
    <col min="4866" max="5111" width="9.140625" style="1"/>
    <col min="5112" max="5112" width="21" style="1" bestFit="1" customWidth="1"/>
    <col min="5113" max="5113" width="62.5703125" style="1" customWidth="1"/>
    <col min="5114" max="5114" width="9.140625" style="1"/>
    <col min="5115" max="5115" width="3" style="1" customWidth="1"/>
    <col min="5116" max="5116" width="3.5703125" style="1" customWidth="1"/>
    <col min="5117" max="5117" width="3.7109375" style="1" customWidth="1"/>
    <col min="5118" max="5118" width="13.7109375" style="1" customWidth="1"/>
    <col min="5119" max="5119" width="15.85546875" style="1" customWidth="1"/>
    <col min="5120" max="5120" width="15.5703125" style="1" customWidth="1"/>
    <col min="5121" max="5121" width="21.28515625" style="1" customWidth="1"/>
    <col min="5122" max="5367" width="9.140625" style="1"/>
    <col min="5368" max="5368" width="21" style="1" bestFit="1" customWidth="1"/>
    <col min="5369" max="5369" width="62.5703125" style="1" customWidth="1"/>
    <col min="5370" max="5370" width="9.140625" style="1"/>
    <col min="5371" max="5371" width="3" style="1" customWidth="1"/>
    <col min="5372" max="5372" width="3.5703125" style="1" customWidth="1"/>
    <col min="5373" max="5373" width="3.7109375" style="1" customWidth="1"/>
    <col min="5374" max="5374" width="13.7109375" style="1" customWidth="1"/>
    <col min="5375" max="5375" width="15.85546875" style="1" customWidth="1"/>
    <col min="5376" max="5376" width="15.5703125" style="1" customWidth="1"/>
    <col min="5377" max="5377" width="21.28515625" style="1" customWidth="1"/>
    <col min="5378" max="5623" width="9.140625" style="1"/>
    <col min="5624" max="5624" width="21" style="1" bestFit="1" customWidth="1"/>
    <col min="5625" max="5625" width="62.5703125" style="1" customWidth="1"/>
    <col min="5626" max="5626" width="9.140625" style="1"/>
    <col min="5627" max="5627" width="3" style="1" customWidth="1"/>
    <col min="5628" max="5628" width="3.5703125" style="1" customWidth="1"/>
    <col min="5629" max="5629" width="3.7109375" style="1" customWidth="1"/>
    <col min="5630" max="5630" width="13.7109375" style="1" customWidth="1"/>
    <col min="5631" max="5631" width="15.85546875" style="1" customWidth="1"/>
    <col min="5632" max="5632" width="15.5703125" style="1" customWidth="1"/>
    <col min="5633" max="5633" width="21.28515625" style="1" customWidth="1"/>
    <col min="5634" max="5879" width="9.140625" style="1"/>
    <col min="5880" max="5880" width="21" style="1" bestFit="1" customWidth="1"/>
    <col min="5881" max="5881" width="62.5703125" style="1" customWidth="1"/>
    <col min="5882" max="5882" width="9.140625" style="1"/>
    <col min="5883" max="5883" width="3" style="1" customWidth="1"/>
    <col min="5884" max="5884" width="3.5703125" style="1" customWidth="1"/>
    <col min="5885" max="5885" width="3.7109375" style="1" customWidth="1"/>
    <col min="5886" max="5886" width="13.7109375" style="1" customWidth="1"/>
    <col min="5887" max="5887" width="15.85546875" style="1" customWidth="1"/>
    <col min="5888" max="5888" width="15.5703125" style="1" customWidth="1"/>
    <col min="5889" max="5889" width="21.28515625" style="1" customWidth="1"/>
    <col min="5890" max="6135" width="9.140625" style="1"/>
    <col min="6136" max="6136" width="21" style="1" bestFit="1" customWidth="1"/>
    <col min="6137" max="6137" width="62.5703125" style="1" customWidth="1"/>
    <col min="6138" max="6138" width="9.140625" style="1"/>
    <col min="6139" max="6139" width="3" style="1" customWidth="1"/>
    <col min="6140" max="6140" width="3.5703125" style="1" customWidth="1"/>
    <col min="6141" max="6141" width="3.7109375" style="1" customWidth="1"/>
    <col min="6142" max="6142" width="13.7109375" style="1" customWidth="1"/>
    <col min="6143" max="6143" width="15.85546875" style="1" customWidth="1"/>
    <col min="6144" max="6144" width="15.5703125" style="1" customWidth="1"/>
    <col min="6145" max="6145" width="21.28515625" style="1" customWidth="1"/>
    <col min="6146" max="6391" width="9.140625" style="1"/>
    <col min="6392" max="6392" width="21" style="1" bestFit="1" customWidth="1"/>
    <col min="6393" max="6393" width="62.5703125" style="1" customWidth="1"/>
    <col min="6394" max="6394" width="9.140625" style="1"/>
    <col min="6395" max="6395" width="3" style="1" customWidth="1"/>
    <col min="6396" max="6396" width="3.5703125" style="1" customWidth="1"/>
    <col min="6397" max="6397" width="3.7109375" style="1" customWidth="1"/>
    <col min="6398" max="6398" width="13.7109375" style="1" customWidth="1"/>
    <col min="6399" max="6399" width="15.85546875" style="1" customWidth="1"/>
    <col min="6400" max="6400" width="15.5703125" style="1" customWidth="1"/>
    <col min="6401" max="6401" width="21.28515625" style="1" customWidth="1"/>
    <col min="6402" max="6647" width="9.140625" style="1"/>
    <col min="6648" max="6648" width="21" style="1" bestFit="1" customWidth="1"/>
    <col min="6649" max="6649" width="62.5703125" style="1" customWidth="1"/>
    <col min="6650" max="6650" width="9.140625" style="1"/>
    <col min="6651" max="6651" width="3" style="1" customWidth="1"/>
    <col min="6652" max="6652" width="3.5703125" style="1" customWidth="1"/>
    <col min="6653" max="6653" width="3.7109375" style="1" customWidth="1"/>
    <col min="6654" max="6654" width="13.7109375" style="1" customWidth="1"/>
    <col min="6655" max="6655" width="15.85546875" style="1" customWidth="1"/>
    <col min="6656" max="6656" width="15.5703125" style="1" customWidth="1"/>
    <col min="6657" max="6657" width="21.28515625" style="1" customWidth="1"/>
    <col min="6658" max="6903" width="9.140625" style="1"/>
    <col min="6904" max="6904" width="21" style="1" bestFit="1" customWidth="1"/>
    <col min="6905" max="6905" width="62.5703125" style="1" customWidth="1"/>
    <col min="6906" max="6906" width="9.140625" style="1"/>
    <col min="6907" max="6907" width="3" style="1" customWidth="1"/>
    <col min="6908" max="6908" width="3.5703125" style="1" customWidth="1"/>
    <col min="6909" max="6909" width="3.7109375" style="1" customWidth="1"/>
    <col min="6910" max="6910" width="13.7109375" style="1" customWidth="1"/>
    <col min="6911" max="6911" width="15.85546875" style="1" customWidth="1"/>
    <col min="6912" max="6912" width="15.5703125" style="1" customWidth="1"/>
    <col min="6913" max="6913" width="21.28515625" style="1" customWidth="1"/>
    <col min="6914" max="7159" width="9.140625" style="1"/>
    <col min="7160" max="7160" width="21" style="1" bestFit="1" customWidth="1"/>
    <col min="7161" max="7161" width="62.5703125" style="1" customWidth="1"/>
    <col min="7162" max="7162" width="9.140625" style="1"/>
    <col min="7163" max="7163" width="3" style="1" customWidth="1"/>
    <col min="7164" max="7164" width="3.5703125" style="1" customWidth="1"/>
    <col min="7165" max="7165" width="3.7109375" style="1" customWidth="1"/>
    <col min="7166" max="7166" width="13.7109375" style="1" customWidth="1"/>
    <col min="7167" max="7167" width="15.85546875" style="1" customWidth="1"/>
    <col min="7168" max="7168" width="15.5703125" style="1" customWidth="1"/>
    <col min="7169" max="7169" width="21.28515625" style="1" customWidth="1"/>
    <col min="7170" max="7415" width="9.140625" style="1"/>
    <col min="7416" max="7416" width="21" style="1" bestFit="1" customWidth="1"/>
    <col min="7417" max="7417" width="62.5703125" style="1" customWidth="1"/>
    <col min="7418" max="7418" width="9.140625" style="1"/>
    <col min="7419" max="7419" width="3" style="1" customWidth="1"/>
    <col min="7420" max="7420" width="3.5703125" style="1" customWidth="1"/>
    <col min="7421" max="7421" width="3.7109375" style="1" customWidth="1"/>
    <col min="7422" max="7422" width="13.7109375" style="1" customWidth="1"/>
    <col min="7423" max="7423" width="15.85546875" style="1" customWidth="1"/>
    <col min="7424" max="7424" width="15.5703125" style="1" customWidth="1"/>
    <col min="7425" max="7425" width="21.28515625" style="1" customWidth="1"/>
    <col min="7426" max="7671" width="9.140625" style="1"/>
    <col min="7672" max="7672" width="21" style="1" bestFit="1" customWidth="1"/>
    <col min="7673" max="7673" width="62.5703125" style="1" customWidth="1"/>
    <col min="7674" max="7674" width="9.140625" style="1"/>
    <col min="7675" max="7675" width="3" style="1" customWidth="1"/>
    <col min="7676" max="7676" width="3.5703125" style="1" customWidth="1"/>
    <col min="7677" max="7677" width="3.7109375" style="1" customWidth="1"/>
    <col min="7678" max="7678" width="13.7109375" style="1" customWidth="1"/>
    <col min="7679" max="7679" width="15.85546875" style="1" customWidth="1"/>
    <col min="7680" max="7680" width="15.5703125" style="1" customWidth="1"/>
    <col min="7681" max="7681" width="21.28515625" style="1" customWidth="1"/>
    <col min="7682" max="7927" width="9.140625" style="1"/>
    <col min="7928" max="7928" width="21" style="1" bestFit="1" customWidth="1"/>
    <col min="7929" max="7929" width="62.5703125" style="1" customWidth="1"/>
    <col min="7930" max="7930" width="9.140625" style="1"/>
    <col min="7931" max="7931" width="3" style="1" customWidth="1"/>
    <col min="7932" max="7932" width="3.5703125" style="1" customWidth="1"/>
    <col min="7933" max="7933" width="3.7109375" style="1" customWidth="1"/>
    <col min="7934" max="7934" width="13.7109375" style="1" customWidth="1"/>
    <col min="7935" max="7935" width="15.85546875" style="1" customWidth="1"/>
    <col min="7936" max="7936" width="15.5703125" style="1" customWidth="1"/>
    <col min="7937" max="7937" width="21.28515625" style="1" customWidth="1"/>
    <col min="7938" max="8183" width="9.140625" style="1"/>
    <col min="8184" max="8184" width="21" style="1" bestFit="1" customWidth="1"/>
    <col min="8185" max="8185" width="62.5703125" style="1" customWidth="1"/>
    <col min="8186" max="8186" width="9.140625" style="1"/>
    <col min="8187" max="8187" width="3" style="1" customWidth="1"/>
    <col min="8188" max="8188" width="3.5703125" style="1" customWidth="1"/>
    <col min="8189" max="8189" width="3.7109375" style="1" customWidth="1"/>
    <col min="8190" max="8190" width="13.7109375" style="1" customWidth="1"/>
    <col min="8191" max="8191" width="15.85546875" style="1" customWidth="1"/>
    <col min="8192" max="8192" width="15.5703125" style="1" customWidth="1"/>
    <col min="8193" max="8193" width="21.28515625" style="1" customWidth="1"/>
    <col min="8194" max="8439" width="9.140625" style="1"/>
    <col min="8440" max="8440" width="21" style="1" bestFit="1" customWidth="1"/>
    <col min="8441" max="8441" width="62.5703125" style="1" customWidth="1"/>
    <col min="8442" max="8442" width="9.140625" style="1"/>
    <col min="8443" max="8443" width="3" style="1" customWidth="1"/>
    <col min="8444" max="8444" width="3.5703125" style="1" customWidth="1"/>
    <col min="8445" max="8445" width="3.7109375" style="1" customWidth="1"/>
    <col min="8446" max="8446" width="13.7109375" style="1" customWidth="1"/>
    <col min="8447" max="8447" width="15.85546875" style="1" customWidth="1"/>
    <col min="8448" max="8448" width="15.5703125" style="1" customWidth="1"/>
    <col min="8449" max="8449" width="21.28515625" style="1" customWidth="1"/>
    <col min="8450" max="8695" width="9.140625" style="1"/>
    <col min="8696" max="8696" width="21" style="1" bestFit="1" customWidth="1"/>
    <col min="8697" max="8697" width="62.5703125" style="1" customWidth="1"/>
    <col min="8698" max="8698" width="9.140625" style="1"/>
    <col min="8699" max="8699" width="3" style="1" customWidth="1"/>
    <col min="8700" max="8700" width="3.5703125" style="1" customWidth="1"/>
    <col min="8701" max="8701" width="3.7109375" style="1" customWidth="1"/>
    <col min="8702" max="8702" width="13.7109375" style="1" customWidth="1"/>
    <col min="8703" max="8703" width="15.85546875" style="1" customWidth="1"/>
    <col min="8704" max="8704" width="15.5703125" style="1" customWidth="1"/>
    <col min="8705" max="8705" width="21.28515625" style="1" customWidth="1"/>
    <col min="8706" max="8951" width="9.140625" style="1"/>
    <col min="8952" max="8952" width="21" style="1" bestFit="1" customWidth="1"/>
    <col min="8953" max="8953" width="62.5703125" style="1" customWidth="1"/>
    <col min="8954" max="8954" width="9.140625" style="1"/>
    <col min="8955" max="8955" width="3" style="1" customWidth="1"/>
    <col min="8956" max="8956" width="3.5703125" style="1" customWidth="1"/>
    <col min="8957" max="8957" width="3.7109375" style="1" customWidth="1"/>
    <col min="8958" max="8958" width="13.7109375" style="1" customWidth="1"/>
    <col min="8959" max="8959" width="15.85546875" style="1" customWidth="1"/>
    <col min="8960" max="8960" width="15.5703125" style="1" customWidth="1"/>
    <col min="8961" max="8961" width="21.28515625" style="1" customWidth="1"/>
    <col min="8962" max="9207" width="9.140625" style="1"/>
    <col min="9208" max="9208" width="21" style="1" bestFit="1" customWidth="1"/>
    <col min="9209" max="9209" width="62.5703125" style="1" customWidth="1"/>
    <col min="9210" max="9210" width="9.140625" style="1"/>
    <col min="9211" max="9211" width="3" style="1" customWidth="1"/>
    <col min="9212" max="9212" width="3.5703125" style="1" customWidth="1"/>
    <col min="9213" max="9213" width="3.7109375" style="1" customWidth="1"/>
    <col min="9214" max="9214" width="13.7109375" style="1" customWidth="1"/>
    <col min="9215" max="9215" width="15.85546875" style="1" customWidth="1"/>
    <col min="9216" max="9216" width="15.5703125" style="1" customWidth="1"/>
    <col min="9217" max="9217" width="21.28515625" style="1" customWidth="1"/>
    <col min="9218" max="9463" width="9.140625" style="1"/>
    <col min="9464" max="9464" width="21" style="1" bestFit="1" customWidth="1"/>
    <col min="9465" max="9465" width="62.5703125" style="1" customWidth="1"/>
    <col min="9466" max="9466" width="9.140625" style="1"/>
    <col min="9467" max="9467" width="3" style="1" customWidth="1"/>
    <col min="9468" max="9468" width="3.5703125" style="1" customWidth="1"/>
    <col min="9469" max="9469" width="3.7109375" style="1" customWidth="1"/>
    <col min="9470" max="9470" width="13.7109375" style="1" customWidth="1"/>
    <col min="9471" max="9471" width="15.85546875" style="1" customWidth="1"/>
    <col min="9472" max="9472" width="15.5703125" style="1" customWidth="1"/>
    <col min="9473" max="9473" width="21.28515625" style="1" customWidth="1"/>
    <col min="9474" max="9719" width="9.140625" style="1"/>
    <col min="9720" max="9720" width="21" style="1" bestFit="1" customWidth="1"/>
    <col min="9721" max="9721" width="62.5703125" style="1" customWidth="1"/>
    <col min="9722" max="9722" width="9.140625" style="1"/>
    <col min="9723" max="9723" width="3" style="1" customWidth="1"/>
    <col min="9724" max="9724" width="3.5703125" style="1" customWidth="1"/>
    <col min="9725" max="9725" width="3.7109375" style="1" customWidth="1"/>
    <col min="9726" max="9726" width="13.7109375" style="1" customWidth="1"/>
    <col min="9727" max="9727" width="15.85546875" style="1" customWidth="1"/>
    <col min="9728" max="9728" width="15.5703125" style="1" customWidth="1"/>
    <col min="9729" max="9729" width="21.28515625" style="1" customWidth="1"/>
    <col min="9730" max="9975" width="9.140625" style="1"/>
    <col min="9976" max="9976" width="21" style="1" bestFit="1" customWidth="1"/>
    <col min="9977" max="9977" width="62.5703125" style="1" customWidth="1"/>
    <col min="9978" max="9978" width="9.140625" style="1"/>
    <col min="9979" max="9979" width="3" style="1" customWidth="1"/>
    <col min="9980" max="9980" width="3.5703125" style="1" customWidth="1"/>
    <col min="9981" max="9981" width="3.7109375" style="1" customWidth="1"/>
    <col min="9982" max="9982" width="13.7109375" style="1" customWidth="1"/>
    <col min="9983" max="9983" width="15.85546875" style="1" customWidth="1"/>
    <col min="9984" max="9984" width="15.5703125" style="1" customWidth="1"/>
    <col min="9985" max="9985" width="21.28515625" style="1" customWidth="1"/>
    <col min="9986" max="10231" width="9.140625" style="1"/>
    <col min="10232" max="10232" width="21" style="1" bestFit="1" customWidth="1"/>
    <col min="10233" max="10233" width="62.5703125" style="1" customWidth="1"/>
    <col min="10234" max="10234" width="9.140625" style="1"/>
    <col min="10235" max="10235" width="3" style="1" customWidth="1"/>
    <col min="10236" max="10236" width="3.5703125" style="1" customWidth="1"/>
    <col min="10237" max="10237" width="3.7109375" style="1" customWidth="1"/>
    <col min="10238" max="10238" width="13.7109375" style="1" customWidth="1"/>
    <col min="10239" max="10239" width="15.85546875" style="1" customWidth="1"/>
    <col min="10240" max="10240" width="15.5703125" style="1" customWidth="1"/>
    <col min="10241" max="10241" width="21.28515625" style="1" customWidth="1"/>
    <col min="10242" max="10487" width="9.140625" style="1"/>
    <col min="10488" max="10488" width="21" style="1" bestFit="1" customWidth="1"/>
    <col min="10489" max="10489" width="62.5703125" style="1" customWidth="1"/>
    <col min="10490" max="10490" width="9.140625" style="1"/>
    <col min="10491" max="10491" width="3" style="1" customWidth="1"/>
    <col min="10492" max="10492" width="3.5703125" style="1" customWidth="1"/>
    <col min="10493" max="10493" width="3.7109375" style="1" customWidth="1"/>
    <col min="10494" max="10494" width="13.7109375" style="1" customWidth="1"/>
    <col min="10495" max="10495" width="15.85546875" style="1" customWidth="1"/>
    <col min="10496" max="10496" width="15.5703125" style="1" customWidth="1"/>
    <col min="10497" max="10497" width="21.28515625" style="1" customWidth="1"/>
    <col min="10498" max="10743" width="9.140625" style="1"/>
    <col min="10744" max="10744" width="21" style="1" bestFit="1" customWidth="1"/>
    <col min="10745" max="10745" width="62.5703125" style="1" customWidth="1"/>
    <col min="10746" max="10746" width="9.140625" style="1"/>
    <col min="10747" max="10747" width="3" style="1" customWidth="1"/>
    <col min="10748" max="10748" width="3.5703125" style="1" customWidth="1"/>
    <col min="10749" max="10749" width="3.7109375" style="1" customWidth="1"/>
    <col min="10750" max="10750" width="13.7109375" style="1" customWidth="1"/>
    <col min="10751" max="10751" width="15.85546875" style="1" customWidth="1"/>
    <col min="10752" max="10752" width="15.5703125" style="1" customWidth="1"/>
    <col min="10753" max="10753" width="21.28515625" style="1" customWidth="1"/>
    <col min="10754" max="10999" width="9.140625" style="1"/>
    <col min="11000" max="11000" width="21" style="1" bestFit="1" customWidth="1"/>
    <col min="11001" max="11001" width="62.5703125" style="1" customWidth="1"/>
    <col min="11002" max="11002" width="9.140625" style="1"/>
    <col min="11003" max="11003" width="3" style="1" customWidth="1"/>
    <col min="11004" max="11004" width="3.5703125" style="1" customWidth="1"/>
    <col min="11005" max="11005" width="3.7109375" style="1" customWidth="1"/>
    <col min="11006" max="11006" width="13.7109375" style="1" customWidth="1"/>
    <col min="11007" max="11007" width="15.85546875" style="1" customWidth="1"/>
    <col min="11008" max="11008" width="15.5703125" style="1" customWidth="1"/>
    <col min="11009" max="11009" width="21.28515625" style="1" customWidth="1"/>
    <col min="11010" max="11255" width="9.140625" style="1"/>
    <col min="11256" max="11256" width="21" style="1" bestFit="1" customWidth="1"/>
    <col min="11257" max="11257" width="62.5703125" style="1" customWidth="1"/>
    <col min="11258" max="11258" width="9.140625" style="1"/>
    <col min="11259" max="11259" width="3" style="1" customWidth="1"/>
    <col min="11260" max="11260" width="3.5703125" style="1" customWidth="1"/>
    <col min="11261" max="11261" width="3.7109375" style="1" customWidth="1"/>
    <col min="11262" max="11262" width="13.7109375" style="1" customWidth="1"/>
    <col min="11263" max="11263" width="15.85546875" style="1" customWidth="1"/>
    <col min="11264" max="11264" width="15.5703125" style="1" customWidth="1"/>
    <col min="11265" max="11265" width="21.28515625" style="1" customWidth="1"/>
    <col min="11266" max="11511" width="9.140625" style="1"/>
    <col min="11512" max="11512" width="21" style="1" bestFit="1" customWidth="1"/>
    <col min="11513" max="11513" width="62.5703125" style="1" customWidth="1"/>
    <col min="11514" max="11514" width="9.140625" style="1"/>
    <col min="11515" max="11515" width="3" style="1" customWidth="1"/>
    <col min="11516" max="11516" width="3.5703125" style="1" customWidth="1"/>
    <col min="11517" max="11517" width="3.7109375" style="1" customWidth="1"/>
    <col min="11518" max="11518" width="13.7109375" style="1" customWidth="1"/>
    <col min="11519" max="11519" width="15.85546875" style="1" customWidth="1"/>
    <col min="11520" max="11520" width="15.5703125" style="1" customWidth="1"/>
    <col min="11521" max="11521" width="21.28515625" style="1" customWidth="1"/>
    <col min="11522" max="11767" width="9.140625" style="1"/>
    <col min="11768" max="11768" width="21" style="1" bestFit="1" customWidth="1"/>
    <col min="11769" max="11769" width="62.5703125" style="1" customWidth="1"/>
    <col min="11770" max="11770" width="9.140625" style="1"/>
    <col min="11771" max="11771" width="3" style="1" customWidth="1"/>
    <col min="11772" max="11772" width="3.5703125" style="1" customWidth="1"/>
    <col min="11773" max="11773" width="3.7109375" style="1" customWidth="1"/>
    <col min="11774" max="11774" width="13.7109375" style="1" customWidth="1"/>
    <col min="11775" max="11775" width="15.85546875" style="1" customWidth="1"/>
    <col min="11776" max="11776" width="15.5703125" style="1" customWidth="1"/>
    <col min="11777" max="11777" width="21.28515625" style="1" customWidth="1"/>
    <col min="11778" max="12023" width="9.140625" style="1"/>
    <col min="12024" max="12024" width="21" style="1" bestFit="1" customWidth="1"/>
    <col min="12025" max="12025" width="62.5703125" style="1" customWidth="1"/>
    <col min="12026" max="12026" width="9.140625" style="1"/>
    <col min="12027" max="12027" width="3" style="1" customWidth="1"/>
    <col min="12028" max="12028" width="3.5703125" style="1" customWidth="1"/>
    <col min="12029" max="12029" width="3.7109375" style="1" customWidth="1"/>
    <col min="12030" max="12030" width="13.7109375" style="1" customWidth="1"/>
    <col min="12031" max="12031" width="15.85546875" style="1" customWidth="1"/>
    <col min="12032" max="12032" width="15.5703125" style="1" customWidth="1"/>
    <col min="12033" max="12033" width="21.28515625" style="1" customWidth="1"/>
    <col min="12034" max="12279" width="9.140625" style="1"/>
    <col min="12280" max="12280" width="21" style="1" bestFit="1" customWidth="1"/>
    <col min="12281" max="12281" width="62.5703125" style="1" customWidth="1"/>
    <col min="12282" max="12282" width="9.140625" style="1"/>
    <col min="12283" max="12283" width="3" style="1" customWidth="1"/>
    <col min="12284" max="12284" width="3.5703125" style="1" customWidth="1"/>
    <col min="12285" max="12285" width="3.7109375" style="1" customWidth="1"/>
    <col min="12286" max="12286" width="13.7109375" style="1" customWidth="1"/>
    <col min="12287" max="12287" width="15.85546875" style="1" customWidth="1"/>
    <col min="12288" max="12288" width="15.5703125" style="1" customWidth="1"/>
    <col min="12289" max="12289" width="21.28515625" style="1" customWidth="1"/>
    <col min="12290" max="12535" width="9.140625" style="1"/>
    <col min="12536" max="12536" width="21" style="1" bestFit="1" customWidth="1"/>
    <col min="12537" max="12537" width="62.5703125" style="1" customWidth="1"/>
    <col min="12538" max="12538" width="9.140625" style="1"/>
    <col min="12539" max="12539" width="3" style="1" customWidth="1"/>
    <col min="12540" max="12540" width="3.5703125" style="1" customWidth="1"/>
    <col min="12541" max="12541" width="3.7109375" style="1" customWidth="1"/>
    <col min="12542" max="12542" width="13.7109375" style="1" customWidth="1"/>
    <col min="12543" max="12543" width="15.85546875" style="1" customWidth="1"/>
    <col min="12544" max="12544" width="15.5703125" style="1" customWidth="1"/>
    <col min="12545" max="12545" width="21.28515625" style="1" customWidth="1"/>
    <col min="12546" max="12791" width="9.140625" style="1"/>
    <col min="12792" max="12792" width="21" style="1" bestFit="1" customWidth="1"/>
    <col min="12793" max="12793" width="62.5703125" style="1" customWidth="1"/>
    <col min="12794" max="12794" width="9.140625" style="1"/>
    <col min="12795" max="12795" width="3" style="1" customWidth="1"/>
    <col min="12796" max="12796" width="3.5703125" style="1" customWidth="1"/>
    <col min="12797" max="12797" width="3.7109375" style="1" customWidth="1"/>
    <col min="12798" max="12798" width="13.7109375" style="1" customWidth="1"/>
    <col min="12799" max="12799" width="15.85546875" style="1" customWidth="1"/>
    <col min="12800" max="12800" width="15.5703125" style="1" customWidth="1"/>
    <col min="12801" max="12801" width="21.28515625" style="1" customWidth="1"/>
    <col min="12802" max="13047" width="9.140625" style="1"/>
    <col min="13048" max="13048" width="21" style="1" bestFit="1" customWidth="1"/>
    <col min="13049" max="13049" width="62.5703125" style="1" customWidth="1"/>
    <col min="13050" max="13050" width="9.140625" style="1"/>
    <col min="13051" max="13051" width="3" style="1" customWidth="1"/>
    <col min="13052" max="13052" width="3.5703125" style="1" customWidth="1"/>
    <col min="13053" max="13053" width="3.7109375" style="1" customWidth="1"/>
    <col min="13054" max="13054" width="13.7109375" style="1" customWidth="1"/>
    <col min="13055" max="13055" width="15.85546875" style="1" customWidth="1"/>
    <col min="13056" max="13056" width="15.5703125" style="1" customWidth="1"/>
    <col min="13057" max="13057" width="21.28515625" style="1" customWidth="1"/>
    <col min="13058" max="13303" width="9.140625" style="1"/>
    <col min="13304" max="13304" width="21" style="1" bestFit="1" customWidth="1"/>
    <col min="13305" max="13305" width="62.5703125" style="1" customWidth="1"/>
    <col min="13306" max="13306" width="9.140625" style="1"/>
    <col min="13307" max="13307" width="3" style="1" customWidth="1"/>
    <col min="13308" max="13308" width="3.5703125" style="1" customWidth="1"/>
    <col min="13309" max="13309" width="3.7109375" style="1" customWidth="1"/>
    <col min="13310" max="13310" width="13.7109375" style="1" customWidth="1"/>
    <col min="13311" max="13311" width="15.85546875" style="1" customWidth="1"/>
    <col min="13312" max="13312" width="15.5703125" style="1" customWidth="1"/>
    <col min="13313" max="13313" width="21.28515625" style="1" customWidth="1"/>
    <col min="13314" max="13559" width="9.140625" style="1"/>
    <col min="13560" max="13560" width="21" style="1" bestFit="1" customWidth="1"/>
    <col min="13561" max="13561" width="62.5703125" style="1" customWidth="1"/>
    <col min="13562" max="13562" width="9.140625" style="1"/>
    <col min="13563" max="13563" width="3" style="1" customWidth="1"/>
    <col min="13564" max="13564" width="3.5703125" style="1" customWidth="1"/>
    <col min="13565" max="13565" width="3.7109375" style="1" customWidth="1"/>
    <col min="13566" max="13566" width="13.7109375" style="1" customWidth="1"/>
    <col min="13567" max="13567" width="15.85546875" style="1" customWidth="1"/>
    <col min="13568" max="13568" width="15.5703125" style="1" customWidth="1"/>
    <col min="13569" max="13569" width="21.28515625" style="1" customWidth="1"/>
    <col min="13570" max="13815" width="9.140625" style="1"/>
    <col min="13816" max="13816" width="21" style="1" bestFit="1" customWidth="1"/>
    <col min="13817" max="13817" width="62.5703125" style="1" customWidth="1"/>
    <col min="13818" max="13818" width="9.140625" style="1"/>
    <col min="13819" max="13819" width="3" style="1" customWidth="1"/>
    <col min="13820" max="13820" width="3.5703125" style="1" customWidth="1"/>
    <col min="13821" max="13821" width="3.7109375" style="1" customWidth="1"/>
    <col min="13822" max="13822" width="13.7109375" style="1" customWidth="1"/>
    <col min="13823" max="13823" width="15.85546875" style="1" customWidth="1"/>
    <col min="13824" max="13824" width="15.5703125" style="1" customWidth="1"/>
    <col min="13825" max="13825" width="21.28515625" style="1" customWidth="1"/>
    <col min="13826" max="14071" width="9.140625" style="1"/>
    <col min="14072" max="14072" width="21" style="1" bestFit="1" customWidth="1"/>
    <col min="14073" max="14073" width="62.5703125" style="1" customWidth="1"/>
    <col min="14074" max="14074" width="9.140625" style="1"/>
    <col min="14075" max="14075" width="3" style="1" customWidth="1"/>
    <col min="14076" max="14076" width="3.5703125" style="1" customWidth="1"/>
    <col min="14077" max="14077" width="3.7109375" style="1" customWidth="1"/>
    <col min="14078" max="14078" width="13.7109375" style="1" customWidth="1"/>
    <col min="14079" max="14079" width="15.85546875" style="1" customWidth="1"/>
    <col min="14080" max="14080" width="15.5703125" style="1" customWidth="1"/>
    <col min="14081" max="14081" width="21.28515625" style="1" customWidth="1"/>
    <col min="14082" max="14327" width="9.140625" style="1"/>
    <col min="14328" max="14328" width="21" style="1" bestFit="1" customWidth="1"/>
    <col min="14329" max="14329" width="62.5703125" style="1" customWidth="1"/>
    <col min="14330" max="14330" width="9.140625" style="1"/>
    <col min="14331" max="14331" width="3" style="1" customWidth="1"/>
    <col min="14332" max="14332" width="3.5703125" style="1" customWidth="1"/>
    <col min="14333" max="14333" width="3.7109375" style="1" customWidth="1"/>
    <col min="14334" max="14334" width="13.7109375" style="1" customWidth="1"/>
    <col min="14335" max="14335" width="15.85546875" style="1" customWidth="1"/>
    <col min="14336" max="14336" width="15.5703125" style="1" customWidth="1"/>
    <col min="14337" max="14337" width="21.28515625" style="1" customWidth="1"/>
    <col min="14338" max="14583" width="9.140625" style="1"/>
    <col min="14584" max="14584" width="21" style="1" bestFit="1" customWidth="1"/>
    <col min="14585" max="14585" width="62.5703125" style="1" customWidth="1"/>
    <col min="14586" max="14586" width="9.140625" style="1"/>
    <col min="14587" max="14587" width="3" style="1" customWidth="1"/>
    <col min="14588" max="14588" width="3.5703125" style="1" customWidth="1"/>
    <col min="14589" max="14589" width="3.7109375" style="1" customWidth="1"/>
    <col min="14590" max="14590" width="13.7109375" style="1" customWidth="1"/>
    <col min="14591" max="14591" width="15.85546875" style="1" customWidth="1"/>
    <col min="14592" max="14592" width="15.5703125" style="1" customWidth="1"/>
    <col min="14593" max="14593" width="21.28515625" style="1" customWidth="1"/>
    <col min="14594" max="14839" width="9.140625" style="1"/>
    <col min="14840" max="14840" width="21" style="1" bestFit="1" customWidth="1"/>
    <col min="14841" max="14841" width="62.5703125" style="1" customWidth="1"/>
    <col min="14842" max="14842" width="9.140625" style="1"/>
    <col min="14843" max="14843" width="3" style="1" customWidth="1"/>
    <col min="14844" max="14844" width="3.5703125" style="1" customWidth="1"/>
    <col min="14845" max="14845" width="3.7109375" style="1" customWidth="1"/>
    <col min="14846" max="14846" width="13.7109375" style="1" customWidth="1"/>
    <col min="14847" max="14847" width="15.85546875" style="1" customWidth="1"/>
    <col min="14848" max="14848" width="15.5703125" style="1" customWidth="1"/>
    <col min="14849" max="14849" width="21.28515625" style="1" customWidth="1"/>
    <col min="14850" max="15095" width="9.140625" style="1"/>
    <col min="15096" max="15096" width="21" style="1" bestFit="1" customWidth="1"/>
    <col min="15097" max="15097" width="62.5703125" style="1" customWidth="1"/>
    <col min="15098" max="15098" width="9.140625" style="1"/>
    <col min="15099" max="15099" width="3" style="1" customWidth="1"/>
    <col min="15100" max="15100" width="3.5703125" style="1" customWidth="1"/>
    <col min="15101" max="15101" width="3.7109375" style="1" customWidth="1"/>
    <col min="15102" max="15102" width="13.7109375" style="1" customWidth="1"/>
    <col min="15103" max="15103" width="15.85546875" style="1" customWidth="1"/>
    <col min="15104" max="15104" width="15.5703125" style="1" customWidth="1"/>
    <col min="15105" max="15105" width="21.28515625" style="1" customWidth="1"/>
    <col min="15106" max="15351" width="9.140625" style="1"/>
    <col min="15352" max="15352" width="21" style="1" bestFit="1" customWidth="1"/>
    <col min="15353" max="15353" width="62.5703125" style="1" customWidth="1"/>
    <col min="15354" max="15354" width="9.140625" style="1"/>
    <col min="15355" max="15355" width="3" style="1" customWidth="1"/>
    <col min="15356" max="15356" width="3.5703125" style="1" customWidth="1"/>
    <col min="15357" max="15357" width="3.7109375" style="1" customWidth="1"/>
    <col min="15358" max="15358" width="13.7109375" style="1" customWidth="1"/>
    <col min="15359" max="15359" width="15.85546875" style="1" customWidth="1"/>
    <col min="15360" max="15360" width="15.5703125" style="1" customWidth="1"/>
    <col min="15361" max="15361" width="21.28515625" style="1" customWidth="1"/>
    <col min="15362" max="15607" width="9.140625" style="1"/>
    <col min="15608" max="15608" width="21" style="1" bestFit="1" customWidth="1"/>
    <col min="15609" max="15609" width="62.5703125" style="1" customWidth="1"/>
    <col min="15610" max="15610" width="9.140625" style="1"/>
    <col min="15611" max="15611" width="3" style="1" customWidth="1"/>
    <col min="15612" max="15612" width="3.5703125" style="1" customWidth="1"/>
    <col min="15613" max="15613" width="3.7109375" style="1" customWidth="1"/>
    <col min="15614" max="15614" width="13.7109375" style="1" customWidth="1"/>
    <col min="15615" max="15615" width="15.85546875" style="1" customWidth="1"/>
    <col min="15616" max="15616" width="15.5703125" style="1" customWidth="1"/>
    <col min="15617" max="15617" width="21.28515625" style="1" customWidth="1"/>
    <col min="15618" max="15863" width="9.140625" style="1"/>
    <col min="15864" max="15864" width="21" style="1" bestFit="1" customWidth="1"/>
    <col min="15865" max="15865" width="62.5703125" style="1" customWidth="1"/>
    <col min="15866" max="15866" width="9.140625" style="1"/>
    <col min="15867" max="15867" width="3" style="1" customWidth="1"/>
    <col min="15868" max="15868" width="3.5703125" style="1" customWidth="1"/>
    <col min="15869" max="15869" width="3.7109375" style="1" customWidth="1"/>
    <col min="15870" max="15870" width="13.7109375" style="1" customWidth="1"/>
    <col min="15871" max="15871" width="15.85546875" style="1" customWidth="1"/>
    <col min="15872" max="15872" width="15.5703125" style="1" customWidth="1"/>
    <col min="15873" max="15873" width="21.28515625" style="1" customWidth="1"/>
    <col min="15874" max="16119" width="9.140625" style="1"/>
    <col min="16120" max="16120" width="21" style="1" bestFit="1" customWidth="1"/>
    <col min="16121" max="16121" width="62.5703125" style="1" customWidth="1"/>
    <col min="16122" max="16122" width="9.140625" style="1"/>
    <col min="16123" max="16123" width="3" style="1" customWidth="1"/>
    <col min="16124" max="16124" width="3.5703125" style="1" customWidth="1"/>
    <col min="16125" max="16125" width="3.7109375" style="1" customWidth="1"/>
    <col min="16126" max="16126" width="13.7109375" style="1" customWidth="1"/>
    <col min="16127" max="16127" width="15.85546875" style="1" customWidth="1"/>
    <col min="16128" max="16128" width="15.5703125" style="1" customWidth="1"/>
    <col min="16129" max="16129" width="21.28515625" style="1" customWidth="1"/>
    <col min="16130" max="16384" width="9.140625" style="1"/>
  </cols>
  <sheetData>
    <row r="1" spans="1:10" ht="13.5">
      <c r="J1" s="2" t="s">
        <v>59</v>
      </c>
    </row>
    <row r="2" spans="1:10" ht="13.5">
      <c r="B2" s="33"/>
      <c r="J2" s="2" t="s">
        <v>489</v>
      </c>
    </row>
    <row r="3" spans="1:10" ht="13.5">
      <c r="A3" s="34" t="s">
        <v>61</v>
      </c>
      <c r="B3" s="167" t="s">
        <v>62</v>
      </c>
      <c r="C3" s="168"/>
      <c r="D3" s="168"/>
      <c r="E3" s="168"/>
      <c r="F3" s="168"/>
      <c r="G3" s="168"/>
      <c r="H3" s="168"/>
      <c r="I3" s="169"/>
      <c r="J3" s="2"/>
    </row>
    <row r="4" spans="1:10" ht="12.75" customHeight="1">
      <c r="A4" s="34" t="s">
        <v>63</v>
      </c>
      <c r="B4" s="167" t="s">
        <v>25</v>
      </c>
      <c r="C4" s="168"/>
      <c r="D4" s="168"/>
      <c r="E4" s="168"/>
      <c r="F4" s="168"/>
      <c r="G4" s="168"/>
      <c r="H4" s="168"/>
      <c r="I4" s="169"/>
      <c r="J4" s="2"/>
    </row>
    <row r="5" spans="1:10" ht="13.5">
      <c r="A5" s="34" t="s">
        <v>6</v>
      </c>
      <c r="B5" s="170" t="s">
        <v>488</v>
      </c>
      <c r="C5" s="171"/>
      <c r="D5" s="171"/>
      <c r="E5" s="171"/>
      <c r="F5" s="171"/>
      <c r="G5" s="171"/>
      <c r="H5" s="171"/>
      <c r="I5" s="172"/>
      <c r="J5" s="2"/>
    </row>
    <row r="6" spans="1:10" ht="13.5">
      <c r="A6" s="34" t="s">
        <v>64</v>
      </c>
      <c r="B6" s="170">
        <v>420059834009</v>
      </c>
      <c r="C6" s="171"/>
      <c r="D6" s="171"/>
      <c r="E6" s="171"/>
      <c r="F6" s="171"/>
      <c r="G6" s="171"/>
      <c r="H6" s="171"/>
      <c r="I6" s="172"/>
      <c r="J6" s="2"/>
    </row>
    <row r="7" spans="1:10" ht="13.5">
      <c r="A7" s="34" t="s">
        <v>65</v>
      </c>
      <c r="B7" s="170">
        <v>420059834009</v>
      </c>
      <c r="C7" s="171"/>
      <c r="D7" s="171"/>
      <c r="E7" s="171"/>
      <c r="F7" s="171"/>
      <c r="G7" s="171"/>
      <c r="H7" s="171"/>
      <c r="I7" s="172"/>
      <c r="J7" s="2"/>
    </row>
    <row r="8" spans="1:10">
      <c r="B8" s="5"/>
      <c r="C8" s="5"/>
      <c r="D8" s="5"/>
      <c r="E8" s="5"/>
      <c r="F8" s="5"/>
      <c r="G8" s="5"/>
      <c r="H8" s="262"/>
      <c r="I8" s="262"/>
    </row>
    <row r="9" spans="1:10" ht="14.25" thickBot="1">
      <c r="A9" s="263" t="s">
        <v>251</v>
      </c>
      <c r="B9" s="264"/>
      <c r="C9" s="264"/>
      <c r="D9" s="264"/>
      <c r="E9" s="264"/>
      <c r="F9" s="264"/>
      <c r="G9" s="264"/>
      <c r="H9" s="264"/>
      <c r="I9" s="264"/>
      <c r="J9" s="265"/>
    </row>
    <row r="10" spans="1:10" ht="15" customHeight="1" thickTop="1">
      <c r="A10" s="282" t="s">
        <v>624</v>
      </c>
      <c r="B10" s="282"/>
      <c r="C10" s="282"/>
      <c r="D10" s="282"/>
      <c r="E10" s="282"/>
      <c r="F10" s="282"/>
      <c r="G10" s="282"/>
      <c r="H10" s="282"/>
      <c r="I10" s="282"/>
      <c r="J10" s="282"/>
    </row>
    <row r="11" spans="1:10">
      <c r="A11" s="5"/>
      <c r="J11" s="1" t="s">
        <v>252</v>
      </c>
    </row>
    <row r="12" spans="1:10" ht="12.75" customHeight="1">
      <c r="A12" s="225" t="s">
        <v>253</v>
      </c>
      <c r="B12" s="180" t="s">
        <v>69</v>
      </c>
      <c r="C12" s="269" t="s">
        <v>8</v>
      </c>
      <c r="D12" s="272"/>
      <c r="E12" s="273"/>
      <c r="F12" s="274"/>
      <c r="G12" s="272"/>
      <c r="H12" s="272"/>
      <c r="I12" s="272"/>
      <c r="J12" s="52" t="s">
        <v>73</v>
      </c>
    </row>
    <row r="13" spans="1:10" ht="12.75" customHeight="1">
      <c r="A13" s="266"/>
      <c r="B13" s="182"/>
      <c r="C13" s="270"/>
      <c r="D13" s="275" t="s">
        <v>254</v>
      </c>
      <c r="E13" s="276"/>
      <c r="F13" s="277"/>
      <c r="G13" s="275" t="s">
        <v>255</v>
      </c>
      <c r="H13" s="275"/>
      <c r="I13" s="275"/>
      <c r="J13" s="53" t="s">
        <v>256</v>
      </c>
    </row>
    <row r="14" spans="1:10" ht="13.5">
      <c r="A14" s="267"/>
      <c r="B14" s="182"/>
      <c r="C14" s="270"/>
      <c r="D14" s="278"/>
      <c r="E14" s="276"/>
      <c r="F14" s="277"/>
      <c r="G14" s="278"/>
      <c r="H14" s="278"/>
      <c r="I14" s="278"/>
      <c r="J14" s="53" t="s">
        <v>257</v>
      </c>
    </row>
    <row r="15" spans="1:10" ht="13.5">
      <c r="A15" s="267"/>
      <c r="B15" s="182"/>
      <c r="C15" s="270"/>
      <c r="D15" s="278"/>
      <c r="E15" s="276"/>
      <c r="F15" s="277"/>
      <c r="G15" s="279"/>
      <c r="H15" s="279"/>
      <c r="I15" s="279"/>
      <c r="J15" s="54"/>
    </row>
    <row r="16" spans="1:10" ht="13.5">
      <c r="A16" s="268"/>
      <c r="B16" s="184"/>
      <c r="C16" s="271"/>
      <c r="D16" s="279"/>
      <c r="E16" s="280"/>
      <c r="F16" s="281"/>
      <c r="G16" s="55" t="s">
        <v>258</v>
      </c>
      <c r="H16" s="56" t="s">
        <v>259</v>
      </c>
      <c r="I16" s="56" t="s">
        <v>260</v>
      </c>
      <c r="J16" s="57"/>
    </row>
    <row r="17" spans="1:10">
      <c r="A17" s="11"/>
      <c r="B17" s="44">
        <v>2</v>
      </c>
      <c r="C17" s="44">
        <v>3</v>
      </c>
      <c r="D17" s="204">
        <v>4</v>
      </c>
      <c r="E17" s="204"/>
      <c r="F17" s="204"/>
      <c r="G17" s="11">
        <v>5</v>
      </c>
      <c r="H17" s="11">
        <v>6</v>
      </c>
      <c r="I17" s="11">
        <v>7</v>
      </c>
      <c r="J17" s="11">
        <v>8</v>
      </c>
    </row>
    <row r="18" spans="1:10" ht="13.5">
      <c r="A18" s="11"/>
      <c r="B18" s="58" t="s">
        <v>261</v>
      </c>
      <c r="C18" s="11"/>
      <c r="D18" s="205"/>
      <c r="E18" s="205"/>
      <c r="F18" s="205"/>
      <c r="G18" s="45"/>
      <c r="H18" s="45"/>
      <c r="I18" s="45"/>
      <c r="J18" s="45"/>
    </row>
    <row r="19" spans="1:10" ht="27" customHeight="1">
      <c r="A19" s="11"/>
      <c r="B19" s="58" t="s">
        <v>262</v>
      </c>
      <c r="C19" s="11"/>
      <c r="D19" s="46">
        <v>0</v>
      </c>
      <c r="E19" s="47">
        <v>0</v>
      </c>
      <c r="F19" s="48">
        <v>1</v>
      </c>
      <c r="G19" s="100">
        <f>G20+G26+G32+G33+G38+G39+G48+G51</f>
        <v>211135143</v>
      </c>
      <c r="H19" s="100">
        <f>H20+H26+H32+H33+H38+H39+H48+H51</f>
        <v>102222114</v>
      </c>
      <c r="I19" s="100">
        <f>I20+I26+I32+I33+I38+I39+I48+I51</f>
        <v>108913029</v>
      </c>
      <c r="J19" s="100">
        <f>J20+J26+J32+J33+J38+J39+J48+J51</f>
        <v>109278793</v>
      </c>
    </row>
    <row r="20" spans="1:10" ht="15" customHeight="1">
      <c r="A20" s="59" t="s">
        <v>263</v>
      </c>
      <c r="B20" s="58" t="s">
        <v>264</v>
      </c>
      <c r="C20" s="11"/>
      <c r="D20" s="46">
        <v>0</v>
      </c>
      <c r="E20" s="47">
        <v>0</v>
      </c>
      <c r="F20" s="48">
        <v>2</v>
      </c>
      <c r="G20" s="100">
        <f>G21+G22+G23+G24+G25</f>
        <v>15462264</v>
      </c>
      <c r="H20" s="100">
        <f>H21+H22+H23+H24+H25</f>
        <v>10716544</v>
      </c>
      <c r="I20" s="100">
        <f>I21+I22+I23+I24+I25</f>
        <v>4745720</v>
      </c>
      <c r="J20" s="100">
        <f>J21+J22+J23+J24+J25</f>
        <v>3835272</v>
      </c>
    </row>
    <row r="21" spans="1:10" ht="15" customHeight="1">
      <c r="A21" s="59" t="s">
        <v>265</v>
      </c>
      <c r="B21" s="60" t="s">
        <v>266</v>
      </c>
      <c r="C21" s="11"/>
      <c r="D21" s="46">
        <v>0</v>
      </c>
      <c r="E21" s="47">
        <v>0</v>
      </c>
      <c r="F21" s="48">
        <v>3</v>
      </c>
      <c r="G21" s="101"/>
      <c r="H21" s="101"/>
      <c r="I21" s="101"/>
      <c r="J21" s="101"/>
    </row>
    <row r="22" spans="1:10" ht="15" customHeight="1">
      <c r="A22" s="59" t="s">
        <v>267</v>
      </c>
      <c r="B22" s="60" t="s">
        <v>268</v>
      </c>
      <c r="C22" s="11"/>
      <c r="D22" s="46">
        <v>0</v>
      </c>
      <c r="E22" s="47">
        <v>0</v>
      </c>
      <c r="F22" s="48">
        <v>4</v>
      </c>
      <c r="G22" s="101">
        <v>8818207</v>
      </c>
      <c r="H22" s="101">
        <v>7076422</v>
      </c>
      <c r="I22" s="101">
        <v>1741785</v>
      </c>
      <c r="J22" s="101">
        <v>2006905</v>
      </c>
    </row>
    <row r="23" spans="1:10" ht="15" customHeight="1">
      <c r="A23" s="59" t="s">
        <v>269</v>
      </c>
      <c r="B23" s="60" t="s">
        <v>270</v>
      </c>
      <c r="C23" s="11"/>
      <c r="D23" s="46">
        <v>0</v>
      </c>
      <c r="E23" s="47">
        <v>0</v>
      </c>
      <c r="F23" s="48">
        <v>5</v>
      </c>
      <c r="G23" s="101"/>
      <c r="H23" s="101"/>
      <c r="I23" s="101"/>
      <c r="J23" s="101"/>
    </row>
    <row r="24" spans="1:10" ht="15" customHeight="1">
      <c r="A24" s="11" t="s">
        <v>271</v>
      </c>
      <c r="B24" s="60" t="s">
        <v>272</v>
      </c>
      <c r="C24" s="11"/>
      <c r="D24" s="46">
        <v>0</v>
      </c>
      <c r="E24" s="47">
        <v>0</v>
      </c>
      <c r="F24" s="48">
        <v>6</v>
      </c>
      <c r="G24" s="101">
        <v>4897846</v>
      </c>
      <c r="H24" s="101">
        <v>3640122</v>
      </c>
      <c r="I24" s="101">
        <v>1257724</v>
      </c>
      <c r="J24" s="101">
        <v>1412549</v>
      </c>
    </row>
    <row r="25" spans="1:10" ht="15" customHeight="1">
      <c r="A25" s="11" t="s">
        <v>273</v>
      </c>
      <c r="B25" s="60" t="s">
        <v>274</v>
      </c>
      <c r="C25" s="11"/>
      <c r="D25" s="46">
        <v>0</v>
      </c>
      <c r="E25" s="47">
        <v>0</v>
      </c>
      <c r="F25" s="48">
        <v>7</v>
      </c>
      <c r="G25" s="101">
        <v>1746211</v>
      </c>
      <c r="H25" s="101"/>
      <c r="I25" s="101">
        <v>1746211</v>
      </c>
      <c r="J25" s="101">
        <v>415818</v>
      </c>
    </row>
    <row r="26" spans="1:10" ht="15" customHeight="1">
      <c r="A26" s="59" t="s">
        <v>275</v>
      </c>
      <c r="B26" s="58" t="s">
        <v>276</v>
      </c>
      <c r="C26" s="11"/>
      <c r="D26" s="46">
        <v>0</v>
      </c>
      <c r="E26" s="47">
        <v>0</v>
      </c>
      <c r="F26" s="48">
        <v>8</v>
      </c>
      <c r="G26" s="100">
        <f>G27+G28+G29+G30+G31</f>
        <v>192325424</v>
      </c>
      <c r="H26" s="100">
        <f>H27+H28+H29+H30+H31</f>
        <v>91109029</v>
      </c>
      <c r="I26" s="100">
        <f>I27+I28+I29+I30+I31</f>
        <v>101216395</v>
      </c>
      <c r="J26" s="100">
        <f>J27+J28+J29+J30+J31</f>
        <v>104018121</v>
      </c>
    </row>
    <row r="27" spans="1:10" ht="15" customHeight="1">
      <c r="A27" s="59" t="s">
        <v>277</v>
      </c>
      <c r="B27" s="60" t="s">
        <v>278</v>
      </c>
      <c r="C27" s="11"/>
      <c r="D27" s="46">
        <v>0</v>
      </c>
      <c r="E27" s="47">
        <v>0</v>
      </c>
      <c r="F27" s="48">
        <v>9</v>
      </c>
      <c r="G27" s="101">
        <v>2322522</v>
      </c>
      <c r="H27" s="101"/>
      <c r="I27" s="101">
        <v>2322522</v>
      </c>
      <c r="J27" s="101">
        <v>2322522</v>
      </c>
    </row>
    <row r="28" spans="1:10" ht="15" customHeight="1">
      <c r="A28" s="59" t="s">
        <v>279</v>
      </c>
      <c r="B28" s="60" t="s">
        <v>280</v>
      </c>
      <c r="C28" s="11"/>
      <c r="D28" s="46">
        <v>0</v>
      </c>
      <c r="E28" s="47">
        <v>1</v>
      </c>
      <c r="F28" s="48">
        <v>0</v>
      </c>
      <c r="G28" s="101">
        <v>74719055</v>
      </c>
      <c r="H28" s="101">
        <v>40057182</v>
      </c>
      <c r="I28" s="101">
        <v>34661873</v>
      </c>
      <c r="J28" s="101">
        <v>36530983</v>
      </c>
    </row>
    <row r="29" spans="1:10" ht="15" customHeight="1">
      <c r="A29" s="11" t="s">
        <v>281</v>
      </c>
      <c r="B29" s="60" t="s">
        <v>282</v>
      </c>
      <c r="C29" s="11"/>
      <c r="D29" s="46">
        <v>0</v>
      </c>
      <c r="E29" s="47">
        <v>1</v>
      </c>
      <c r="F29" s="48">
        <v>1</v>
      </c>
      <c r="G29" s="101">
        <v>74659861</v>
      </c>
      <c r="H29" s="101">
        <v>51051847</v>
      </c>
      <c r="I29" s="101">
        <v>23608014</v>
      </c>
      <c r="J29" s="101">
        <v>26908388</v>
      </c>
    </row>
    <row r="30" spans="1:10" ht="15" customHeight="1">
      <c r="A30" s="59" t="s">
        <v>283</v>
      </c>
      <c r="B30" s="60" t="s">
        <v>284</v>
      </c>
      <c r="C30" s="11"/>
      <c r="D30" s="46">
        <v>0</v>
      </c>
      <c r="E30" s="47">
        <v>1</v>
      </c>
      <c r="F30" s="48">
        <v>2</v>
      </c>
      <c r="G30" s="101"/>
      <c r="H30" s="101"/>
      <c r="I30" s="101"/>
      <c r="J30" s="101"/>
    </row>
    <row r="31" spans="1:10" ht="15" customHeight="1">
      <c r="A31" s="11" t="s">
        <v>285</v>
      </c>
      <c r="B31" s="60" t="s">
        <v>286</v>
      </c>
      <c r="C31" s="11"/>
      <c r="D31" s="46">
        <v>0</v>
      </c>
      <c r="E31" s="47">
        <v>1</v>
      </c>
      <c r="F31" s="48">
        <v>3</v>
      </c>
      <c r="G31" s="101">
        <v>40623986</v>
      </c>
      <c r="H31" s="101"/>
      <c r="I31" s="101">
        <v>40623986</v>
      </c>
      <c r="J31" s="101">
        <v>38256228</v>
      </c>
    </row>
    <row r="32" spans="1:10" ht="15" customHeight="1">
      <c r="A32" s="59" t="s">
        <v>287</v>
      </c>
      <c r="B32" s="58" t="s">
        <v>288</v>
      </c>
      <c r="C32" s="11"/>
      <c r="D32" s="46">
        <v>0</v>
      </c>
      <c r="E32" s="47">
        <v>1</v>
      </c>
      <c r="F32" s="48">
        <v>4</v>
      </c>
      <c r="G32" s="101"/>
      <c r="H32" s="101"/>
      <c r="I32" s="101"/>
      <c r="J32" s="101"/>
    </row>
    <row r="33" spans="1:10" ht="15" customHeight="1">
      <c r="A33" s="59" t="s">
        <v>289</v>
      </c>
      <c r="B33" s="58" t="s">
        <v>290</v>
      </c>
      <c r="C33" s="11"/>
      <c r="D33" s="46">
        <v>0</v>
      </c>
      <c r="E33" s="47">
        <v>1</v>
      </c>
      <c r="F33" s="48">
        <v>5</v>
      </c>
      <c r="G33" s="101">
        <f>G34+G35+G36+G37</f>
        <v>0</v>
      </c>
      <c r="H33" s="101">
        <f>H34+H35+H36+H37</f>
        <v>0</v>
      </c>
      <c r="I33" s="101">
        <f>I34+I35+I36+I37</f>
        <v>0</v>
      </c>
      <c r="J33" s="101">
        <f>J34+J35+J36+J37</f>
        <v>0</v>
      </c>
    </row>
    <row r="34" spans="1:10" ht="15" customHeight="1">
      <c r="A34" s="59" t="s">
        <v>291</v>
      </c>
      <c r="B34" s="60" t="s">
        <v>292</v>
      </c>
      <c r="C34" s="11"/>
      <c r="D34" s="46">
        <v>0</v>
      </c>
      <c r="E34" s="47">
        <v>1</v>
      </c>
      <c r="F34" s="48">
        <v>6</v>
      </c>
      <c r="G34" s="101"/>
      <c r="H34" s="101"/>
      <c r="I34" s="101"/>
      <c r="J34" s="101"/>
    </row>
    <row r="35" spans="1:10" ht="15" customHeight="1">
      <c r="A35" s="59" t="s">
        <v>293</v>
      </c>
      <c r="B35" s="60" t="s">
        <v>294</v>
      </c>
      <c r="C35" s="11"/>
      <c r="D35" s="46">
        <v>0</v>
      </c>
      <c r="E35" s="47">
        <v>1</v>
      </c>
      <c r="F35" s="48">
        <v>7</v>
      </c>
      <c r="G35" s="101"/>
      <c r="H35" s="101"/>
      <c r="I35" s="101"/>
      <c r="J35" s="101"/>
    </row>
    <row r="36" spans="1:10" ht="15" customHeight="1">
      <c r="A36" s="59" t="s">
        <v>295</v>
      </c>
      <c r="B36" s="60" t="s">
        <v>296</v>
      </c>
      <c r="C36" s="11"/>
      <c r="D36" s="46">
        <v>0</v>
      </c>
      <c r="E36" s="47">
        <v>1</v>
      </c>
      <c r="F36" s="48">
        <v>8</v>
      </c>
      <c r="G36" s="101"/>
      <c r="H36" s="101"/>
      <c r="I36" s="101"/>
      <c r="J36" s="101"/>
    </row>
    <row r="37" spans="1:10" ht="15" customHeight="1">
      <c r="A37" s="11" t="s">
        <v>297</v>
      </c>
      <c r="B37" s="60" t="s">
        <v>298</v>
      </c>
      <c r="C37" s="11"/>
      <c r="D37" s="46">
        <v>0</v>
      </c>
      <c r="E37" s="47">
        <v>1</v>
      </c>
      <c r="F37" s="48">
        <v>9</v>
      </c>
      <c r="G37" s="101"/>
      <c r="H37" s="101"/>
      <c r="I37" s="101"/>
      <c r="J37" s="101"/>
    </row>
    <row r="38" spans="1:10" ht="15" customHeight="1">
      <c r="A38" s="59" t="s">
        <v>299</v>
      </c>
      <c r="B38" s="58" t="s">
        <v>300</v>
      </c>
      <c r="C38" s="11"/>
      <c r="D38" s="46">
        <v>0</v>
      </c>
      <c r="E38" s="47">
        <v>2</v>
      </c>
      <c r="F38" s="48">
        <v>0</v>
      </c>
      <c r="G38" s="100">
        <v>871227</v>
      </c>
      <c r="H38" s="100"/>
      <c r="I38" s="100">
        <v>871227</v>
      </c>
      <c r="J38" s="100">
        <v>859424</v>
      </c>
    </row>
    <row r="39" spans="1:10" ht="15" customHeight="1">
      <c r="A39" s="59" t="s">
        <v>301</v>
      </c>
      <c r="B39" s="58" t="s">
        <v>302</v>
      </c>
      <c r="C39" s="11"/>
      <c r="D39" s="46">
        <v>0</v>
      </c>
      <c r="E39" s="47">
        <v>2</v>
      </c>
      <c r="F39" s="48">
        <v>1</v>
      </c>
      <c r="G39" s="100">
        <f>G40+G41+G42+G43+G44+G45+G46+G47</f>
        <v>2287481</v>
      </c>
      <c r="H39" s="100">
        <f>H40+H41+H42+H43+H44+H45+H46+H47</f>
        <v>266401</v>
      </c>
      <c r="I39" s="100">
        <f>I40+I41+I42+I43+I44+I45+I46+I47</f>
        <v>2021080</v>
      </c>
      <c r="J39" s="100">
        <f>J40+J41+J42+J43+J44+J45+J46+J47</f>
        <v>399132</v>
      </c>
    </row>
    <row r="40" spans="1:10" ht="15" customHeight="1">
      <c r="A40" s="59" t="s">
        <v>303</v>
      </c>
      <c r="B40" s="60" t="s">
        <v>304</v>
      </c>
      <c r="C40" s="11"/>
      <c r="D40" s="46">
        <v>0</v>
      </c>
      <c r="E40" s="47">
        <v>2</v>
      </c>
      <c r="F40" s="48">
        <v>2</v>
      </c>
      <c r="G40" s="101">
        <v>86891</v>
      </c>
      <c r="H40" s="101"/>
      <c r="I40" s="101">
        <v>86891</v>
      </c>
      <c r="J40" s="101">
        <v>86891</v>
      </c>
    </row>
    <row r="41" spans="1:10" ht="15" customHeight="1">
      <c r="A41" s="59" t="s">
        <v>305</v>
      </c>
      <c r="B41" s="60" t="s">
        <v>306</v>
      </c>
      <c r="C41" s="11"/>
      <c r="D41" s="46">
        <v>0</v>
      </c>
      <c r="E41" s="47">
        <v>2</v>
      </c>
      <c r="F41" s="48">
        <v>3</v>
      </c>
      <c r="G41" s="101">
        <v>1076</v>
      </c>
      <c r="H41" s="101"/>
      <c r="I41" s="101">
        <v>1076</v>
      </c>
      <c r="J41" s="101">
        <v>1076</v>
      </c>
    </row>
    <row r="42" spans="1:10" ht="15" customHeight="1">
      <c r="A42" s="59" t="s">
        <v>307</v>
      </c>
      <c r="B42" s="60" t="s">
        <v>308</v>
      </c>
      <c r="C42" s="11"/>
      <c r="D42" s="46">
        <v>0</v>
      </c>
      <c r="E42" s="47">
        <v>2</v>
      </c>
      <c r="F42" s="48">
        <v>4</v>
      </c>
      <c r="G42" s="101"/>
      <c r="H42" s="101"/>
      <c r="I42" s="101"/>
      <c r="J42" s="101"/>
    </row>
    <row r="43" spans="1:10" ht="15" customHeight="1">
      <c r="A43" s="59" t="s">
        <v>309</v>
      </c>
      <c r="B43" s="60" t="s">
        <v>310</v>
      </c>
      <c r="C43" s="11"/>
      <c r="D43" s="46">
        <v>0</v>
      </c>
      <c r="E43" s="47">
        <v>2</v>
      </c>
      <c r="F43" s="48">
        <v>5</v>
      </c>
      <c r="G43" s="101"/>
      <c r="H43" s="101"/>
      <c r="I43" s="101"/>
      <c r="J43" s="101"/>
    </row>
    <row r="44" spans="1:10" ht="15" customHeight="1">
      <c r="A44" s="59" t="s">
        <v>311</v>
      </c>
      <c r="B44" s="60" t="s">
        <v>312</v>
      </c>
      <c r="C44" s="11"/>
      <c r="D44" s="46">
        <v>0</v>
      </c>
      <c r="E44" s="47">
        <v>2</v>
      </c>
      <c r="F44" s="48">
        <v>6</v>
      </c>
      <c r="G44" s="101"/>
      <c r="H44" s="101"/>
      <c r="I44" s="101"/>
      <c r="J44" s="101"/>
    </row>
    <row r="45" spans="1:10" ht="15" customHeight="1">
      <c r="A45" s="59" t="s">
        <v>313</v>
      </c>
      <c r="B45" s="60" t="s">
        <v>314</v>
      </c>
      <c r="C45" s="11"/>
      <c r="D45" s="46">
        <v>0</v>
      </c>
      <c r="E45" s="47">
        <v>2</v>
      </c>
      <c r="F45" s="48">
        <v>7</v>
      </c>
      <c r="G45" s="101"/>
      <c r="H45" s="101"/>
      <c r="I45" s="101"/>
      <c r="J45" s="101"/>
    </row>
    <row r="46" spans="1:10" ht="15" customHeight="1">
      <c r="A46" s="59" t="s">
        <v>315</v>
      </c>
      <c r="B46" s="60" t="s">
        <v>316</v>
      </c>
      <c r="C46" s="11"/>
      <c r="D46" s="46">
        <v>0</v>
      </c>
      <c r="E46" s="47">
        <v>2</v>
      </c>
      <c r="F46" s="48">
        <v>8</v>
      </c>
      <c r="G46" s="101"/>
      <c r="H46" s="101"/>
      <c r="I46" s="101"/>
      <c r="J46" s="101"/>
    </row>
    <row r="47" spans="1:10" ht="15" customHeight="1">
      <c r="A47" s="59" t="s">
        <v>317</v>
      </c>
      <c r="B47" s="60" t="s">
        <v>318</v>
      </c>
      <c r="C47" s="11"/>
      <c r="D47" s="46">
        <v>0</v>
      </c>
      <c r="E47" s="47">
        <v>2</v>
      </c>
      <c r="F47" s="48">
        <v>9</v>
      </c>
      <c r="G47" s="101">
        <v>2199514</v>
      </c>
      <c r="H47" s="101">
        <v>266401</v>
      </c>
      <c r="I47" s="101">
        <v>1933113</v>
      </c>
      <c r="J47" s="101">
        <v>311165</v>
      </c>
    </row>
    <row r="48" spans="1:10" ht="15" customHeight="1">
      <c r="A48" s="59" t="s">
        <v>319</v>
      </c>
      <c r="B48" s="58" t="s">
        <v>320</v>
      </c>
      <c r="C48" s="11"/>
      <c r="D48" s="46">
        <v>0</v>
      </c>
      <c r="E48" s="47">
        <v>3</v>
      </c>
      <c r="F48" s="48">
        <v>0</v>
      </c>
      <c r="G48" s="100">
        <f>G49+G50</f>
        <v>130140</v>
      </c>
      <c r="H48" s="100">
        <f>H49+H50</f>
        <v>130140</v>
      </c>
      <c r="I48" s="100">
        <f>I49+I50</f>
        <v>0</v>
      </c>
      <c r="J48" s="100">
        <f>J49+J50</f>
        <v>0</v>
      </c>
    </row>
    <row r="49" spans="1:10" ht="15" customHeight="1">
      <c r="A49" s="59" t="s">
        <v>321</v>
      </c>
      <c r="B49" s="60" t="s">
        <v>322</v>
      </c>
      <c r="C49" s="11"/>
      <c r="D49" s="46">
        <v>0</v>
      </c>
      <c r="E49" s="47">
        <v>3</v>
      </c>
      <c r="F49" s="48">
        <v>1</v>
      </c>
      <c r="G49" s="101"/>
      <c r="H49" s="101"/>
      <c r="I49" s="101"/>
      <c r="J49" s="101"/>
    </row>
    <row r="50" spans="1:10" ht="15" customHeight="1">
      <c r="A50" s="11" t="s">
        <v>323</v>
      </c>
      <c r="B50" s="60" t="s">
        <v>324</v>
      </c>
      <c r="C50" s="11"/>
      <c r="D50" s="46">
        <v>0</v>
      </c>
      <c r="E50" s="47">
        <v>3</v>
      </c>
      <c r="F50" s="48">
        <v>2</v>
      </c>
      <c r="G50" s="101">
        <v>130140</v>
      </c>
      <c r="H50" s="101">
        <v>130140</v>
      </c>
      <c r="I50" s="101"/>
      <c r="J50" s="101"/>
    </row>
    <row r="51" spans="1:10" ht="15" customHeight="1">
      <c r="A51" s="11" t="s">
        <v>325</v>
      </c>
      <c r="B51" s="58" t="s">
        <v>326</v>
      </c>
      <c r="C51" s="11"/>
      <c r="D51" s="46">
        <v>0</v>
      </c>
      <c r="E51" s="47">
        <v>3</v>
      </c>
      <c r="F51" s="48">
        <v>3</v>
      </c>
      <c r="G51" s="100">
        <v>58607</v>
      </c>
      <c r="H51" s="100"/>
      <c r="I51" s="100">
        <v>58607</v>
      </c>
      <c r="J51" s="100">
        <v>166844</v>
      </c>
    </row>
    <row r="52" spans="1:10" ht="15" customHeight="1">
      <c r="A52" s="59" t="s">
        <v>327</v>
      </c>
      <c r="B52" s="58" t="s">
        <v>328</v>
      </c>
      <c r="C52" s="11"/>
      <c r="D52" s="46">
        <v>0</v>
      </c>
      <c r="E52" s="47">
        <v>3</v>
      </c>
      <c r="F52" s="48">
        <v>4</v>
      </c>
      <c r="G52" s="101"/>
      <c r="H52" s="101"/>
      <c r="I52" s="101"/>
      <c r="J52" s="101"/>
    </row>
    <row r="53" spans="1:10" ht="15" customHeight="1">
      <c r="A53" s="11"/>
      <c r="B53" s="58" t="s">
        <v>329</v>
      </c>
      <c r="C53" s="11"/>
      <c r="D53" s="46">
        <v>0</v>
      </c>
      <c r="E53" s="47">
        <v>3</v>
      </c>
      <c r="F53" s="48">
        <v>5</v>
      </c>
      <c r="G53" s="100">
        <f>G54+G61</f>
        <v>106115821</v>
      </c>
      <c r="H53" s="100">
        <f>H54+H61</f>
        <v>12981199</v>
      </c>
      <c r="I53" s="100">
        <f>I54+I61</f>
        <v>93134622</v>
      </c>
      <c r="J53" s="100">
        <f>J54+J61</f>
        <v>91882678</v>
      </c>
    </row>
    <row r="54" spans="1:10" ht="15" customHeight="1">
      <c r="A54" s="11" t="s">
        <v>330</v>
      </c>
      <c r="B54" s="58" t="s">
        <v>331</v>
      </c>
      <c r="C54" s="11"/>
      <c r="D54" s="46">
        <v>0</v>
      </c>
      <c r="E54" s="47">
        <v>3</v>
      </c>
      <c r="F54" s="48">
        <v>6</v>
      </c>
      <c r="G54" s="100">
        <f>G55+G56+G57+G58+G59+G60</f>
        <v>21234180</v>
      </c>
      <c r="H54" s="100">
        <f>H55+H56+H57+H58+H59+H60</f>
        <v>227769</v>
      </c>
      <c r="I54" s="100">
        <f>I55+I56+I57+I58+I59+I60</f>
        <v>21006411</v>
      </c>
      <c r="J54" s="100">
        <f>J55+J56+J57+J58+J59+J60</f>
        <v>22122446</v>
      </c>
    </row>
    <row r="55" spans="1:10" ht="15" customHeight="1">
      <c r="A55" s="11">
        <v>10</v>
      </c>
      <c r="B55" s="60" t="s">
        <v>332</v>
      </c>
      <c r="C55" s="11"/>
      <c r="D55" s="46">
        <v>0</v>
      </c>
      <c r="E55" s="47">
        <v>3</v>
      </c>
      <c r="F55" s="48">
        <v>7</v>
      </c>
      <c r="G55" s="101">
        <v>8543254</v>
      </c>
      <c r="H55" s="101">
        <v>29681</v>
      </c>
      <c r="I55" s="101">
        <v>8513573</v>
      </c>
      <c r="J55" s="101">
        <v>8881866</v>
      </c>
    </row>
    <row r="56" spans="1:10" ht="15" customHeight="1">
      <c r="A56" s="11">
        <v>11</v>
      </c>
      <c r="B56" s="60" t="s">
        <v>333</v>
      </c>
      <c r="C56" s="11"/>
      <c r="D56" s="46">
        <v>0</v>
      </c>
      <c r="E56" s="47">
        <v>3</v>
      </c>
      <c r="F56" s="48">
        <v>8</v>
      </c>
      <c r="G56" s="101">
        <v>1304955</v>
      </c>
      <c r="H56" s="101"/>
      <c r="I56" s="101">
        <v>1304955</v>
      </c>
      <c r="J56" s="101">
        <v>1022423</v>
      </c>
    </row>
    <row r="57" spans="1:10" ht="15" customHeight="1">
      <c r="A57" s="11">
        <v>12</v>
      </c>
      <c r="B57" s="60" t="s">
        <v>334</v>
      </c>
      <c r="C57" s="11"/>
      <c r="D57" s="46">
        <v>0</v>
      </c>
      <c r="E57" s="47">
        <v>3</v>
      </c>
      <c r="F57" s="48">
        <v>9</v>
      </c>
      <c r="G57" s="101">
        <v>8981817</v>
      </c>
      <c r="H57" s="101">
        <v>198088</v>
      </c>
      <c r="I57" s="101">
        <v>8783729</v>
      </c>
      <c r="J57" s="101">
        <v>9737379</v>
      </c>
    </row>
    <row r="58" spans="1:10" ht="15" customHeight="1">
      <c r="A58" s="11">
        <v>13</v>
      </c>
      <c r="B58" s="60" t="s">
        <v>335</v>
      </c>
      <c r="C58" s="11"/>
      <c r="D58" s="46">
        <v>0</v>
      </c>
      <c r="E58" s="47">
        <v>4</v>
      </c>
      <c r="F58" s="48">
        <v>0</v>
      </c>
      <c r="G58" s="101">
        <v>2158744</v>
      </c>
      <c r="H58" s="101"/>
      <c r="I58" s="101">
        <v>2158744</v>
      </c>
      <c r="J58" s="101">
        <v>1940396</v>
      </c>
    </row>
    <row r="59" spans="1:10" ht="15" customHeight="1">
      <c r="A59" s="11">
        <v>14</v>
      </c>
      <c r="B59" s="60" t="s">
        <v>336</v>
      </c>
      <c r="C59" s="11"/>
      <c r="D59" s="46">
        <v>0</v>
      </c>
      <c r="E59" s="47">
        <v>4</v>
      </c>
      <c r="F59" s="48">
        <v>1</v>
      </c>
      <c r="G59" s="101"/>
      <c r="H59" s="101"/>
      <c r="I59" s="101"/>
      <c r="J59" s="101"/>
    </row>
    <row r="60" spans="1:10" ht="15" customHeight="1">
      <c r="A60" s="11">
        <v>15</v>
      </c>
      <c r="B60" s="60" t="s">
        <v>337</v>
      </c>
      <c r="C60" s="11"/>
      <c r="D60" s="46">
        <v>0</v>
      </c>
      <c r="E60" s="47">
        <v>4</v>
      </c>
      <c r="F60" s="48">
        <v>2</v>
      </c>
      <c r="G60" s="101">
        <v>245410</v>
      </c>
      <c r="H60" s="101"/>
      <c r="I60" s="101">
        <v>245410</v>
      </c>
      <c r="J60" s="101">
        <v>540382</v>
      </c>
    </row>
    <row r="61" spans="1:10" ht="27" customHeight="1">
      <c r="A61" s="11"/>
      <c r="B61" s="58" t="s">
        <v>338</v>
      </c>
      <c r="C61" s="11"/>
      <c r="D61" s="46">
        <v>0</v>
      </c>
      <c r="E61" s="47">
        <v>4</v>
      </c>
      <c r="F61" s="48">
        <v>3</v>
      </c>
      <c r="G61" s="100">
        <f>G62+G65+G71+G79+G80</f>
        <v>84881641</v>
      </c>
      <c r="H61" s="100">
        <f>H62+H65+H71+H79+H80</f>
        <v>12753430</v>
      </c>
      <c r="I61" s="100">
        <f>I62+I65+I71+I79+I80</f>
        <v>72128211</v>
      </c>
      <c r="J61" s="100">
        <f>J62+J65+J71+J79+J80</f>
        <v>69760232</v>
      </c>
    </row>
    <row r="62" spans="1:10" ht="14.25" customHeight="1">
      <c r="A62" s="11">
        <v>20</v>
      </c>
      <c r="B62" s="60" t="s">
        <v>339</v>
      </c>
      <c r="C62" s="11"/>
      <c r="D62" s="46">
        <v>0</v>
      </c>
      <c r="E62" s="47">
        <v>4</v>
      </c>
      <c r="F62" s="48">
        <v>4</v>
      </c>
      <c r="G62" s="101">
        <f>G63+G64</f>
        <v>5494414</v>
      </c>
      <c r="H62" s="101">
        <f>H63+H64</f>
        <v>0</v>
      </c>
      <c r="I62" s="101">
        <f>I63+I64</f>
        <v>5494414</v>
      </c>
      <c r="J62" s="101">
        <f>J63+J64</f>
        <v>10739677</v>
      </c>
    </row>
    <row r="63" spans="1:10" ht="15" customHeight="1">
      <c r="A63" s="9" t="s">
        <v>340</v>
      </c>
      <c r="B63" s="60" t="s">
        <v>341</v>
      </c>
      <c r="C63" s="11"/>
      <c r="D63" s="46">
        <v>0</v>
      </c>
      <c r="E63" s="47">
        <v>4</v>
      </c>
      <c r="F63" s="48">
        <v>5</v>
      </c>
      <c r="G63" s="101">
        <v>5494414</v>
      </c>
      <c r="H63" s="101"/>
      <c r="I63" s="101">
        <v>5494414</v>
      </c>
      <c r="J63" s="101">
        <v>10739677</v>
      </c>
    </row>
    <row r="64" spans="1:10" ht="15" customHeight="1">
      <c r="A64" s="11">
        <v>207</v>
      </c>
      <c r="B64" s="60" t="s">
        <v>342</v>
      </c>
      <c r="C64" s="11"/>
      <c r="D64" s="46">
        <v>0</v>
      </c>
      <c r="E64" s="47">
        <v>4</v>
      </c>
      <c r="F64" s="48">
        <v>6</v>
      </c>
      <c r="G64" s="101"/>
      <c r="H64" s="101"/>
      <c r="I64" s="101"/>
      <c r="J64" s="101"/>
    </row>
    <row r="65" spans="1:10" ht="15" customHeight="1">
      <c r="A65" s="11" t="s">
        <v>343</v>
      </c>
      <c r="B65" s="60" t="s">
        <v>344</v>
      </c>
      <c r="C65" s="11"/>
      <c r="D65" s="46">
        <v>0</v>
      </c>
      <c r="E65" s="47">
        <v>4</v>
      </c>
      <c r="F65" s="48">
        <v>7</v>
      </c>
      <c r="G65" s="100">
        <f>G66+G67+G68+G69+G70</f>
        <v>77684730</v>
      </c>
      <c r="H65" s="100">
        <f>H66+H67+H68+H69+H70</f>
        <v>12703430</v>
      </c>
      <c r="I65" s="100">
        <f>I66+I67+I68+I69+I70</f>
        <v>64981300</v>
      </c>
      <c r="J65" s="100">
        <f>J66+J67+J68+J69+J70</f>
        <v>54308201</v>
      </c>
    </row>
    <row r="66" spans="1:10" ht="15" customHeight="1">
      <c r="A66" s="11">
        <v>210</v>
      </c>
      <c r="B66" s="60" t="s">
        <v>345</v>
      </c>
      <c r="C66" s="11"/>
      <c r="D66" s="46">
        <v>0</v>
      </c>
      <c r="E66" s="47">
        <v>4</v>
      </c>
      <c r="F66" s="48">
        <v>8</v>
      </c>
      <c r="G66" s="101"/>
      <c r="H66" s="101"/>
      <c r="I66" s="101"/>
      <c r="J66" s="101"/>
    </row>
    <row r="67" spans="1:10" ht="12.75" customHeight="1">
      <c r="A67" s="11">
        <v>211</v>
      </c>
      <c r="B67" s="60" t="s">
        <v>346</v>
      </c>
      <c r="C67" s="11"/>
      <c r="D67" s="46">
        <v>0</v>
      </c>
      <c r="E67" s="47">
        <v>4</v>
      </c>
      <c r="F67" s="48">
        <v>9</v>
      </c>
      <c r="G67" s="101">
        <v>24910026</v>
      </c>
      <c r="H67" s="101">
        <v>3223987</v>
      </c>
      <c r="I67" s="101">
        <v>21686039</v>
      </c>
      <c r="J67" s="101">
        <v>23738287</v>
      </c>
    </row>
    <row r="68" spans="1:10" ht="12.75" customHeight="1">
      <c r="A68" s="11">
        <v>212</v>
      </c>
      <c r="B68" s="60" t="s">
        <v>347</v>
      </c>
      <c r="C68" s="11"/>
      <c r="D68" s="46">
        <v>0</v>
      </c>
      <c r="E68" s="47">
        <v>5</v>
      </c>
      <c r="F68" s="48">
        <v>0</v>
      </c>
      <c r="G68" s="101">
        <v>50958177</v>
      </c>
      <c r="H68" s="101">
        <v>9224119</v>
      </c>
      <c r="I68" s="101">
        <v>41734058</v>
      </c>
      <c r="J68" s="101">
        <v>28944725</v>
      </c>
    </row>
    <row r="69" spans="1:10" ht="15" customHeight="1">
      <c r="A69" s="11">
        <v>22</v>
      </c>
      <c r="B69" s="60" t="s">
        <v>348</v>
      </c>
      <c r="C69" s="11"/>
      <c r="D69" s="46">
        <v>0</v>
      </c>
      <c r="E69" s="47">
        <v>5</v>
      </c>
      <c r="F69" s="48">
        <v>1</v>
      </c>
      <c r="G69" s="101"/>
      <c r="H69" s="101"/>
      <c r="I69" s="101"/>
      <c r="J69" s="101"/>
    </row>
    <row r="70" spans="1:10" ht="15" customHeight="1">
      <c r="A70" s="11">
        <v>23</v>
      </c>
      <c r="B70" s="60" t="s">
        <v>349</v>
      </c>
      <c r="C70" s="11"/>
      <c r="D70" s="46">
        <v>0</v>
      </c>
      <c r="E70" s="47">
        <v>5</v>
      </c>
      <c r="F70" s="48">
        <v>2</v>
      </c>
      <c r="G70" s="101">
        <v>1816527</v>
      </c>
      <c r="H70" s="101">
        <v>255324</v>
      </c>
      <c r="I70" s="101">
        <v>1561203</v>
      </c>
      <c r="J70" s="101">
        <v>1625189</v>
      </c>
    </row>
    <row r="71" spans="1:10" ht="15" customHeight="1">
      <c r="A71" s="11">
        <v>24</v>
      </c>
      <c r="B71" s="60" t="s">
        <v>350</v>
      </c>
      <c r="C71" s="11"/>
      <c r="D71" s="46">
        <v>0</v>
      </c>
      <c r="E71" s="47">
        <v>5</v>
      </c>
      <c r="F71" s="48">
        <v>3</v>
      </c>
      <c r="G71" s="100">
        <f>G72+G73+G74+G75+G76+G77+G78</f>
        <v>134801</v>
      </c>
      <c r="H71" s="100">
        <f>H72+H73+H74+H75+H76+H77+H78</f>
        <v>50000</v>
      </c>
      <c r="I71" s="100">
        <f>I72+I73+I74+I75+I76+I77+I78</f>
        <v>84801</v>
      </c>
      <c r="J71" s="100">
        <f>J72+J73+J74+J75+J76+J77+J78</f>
        <v>1850563</v>
      </c>
    </row>
    <row r="72" spans="1:10" ht="15" customHeight="1">
      <c r="A72" s="11">
        <v>240</v>
      </c>
      <c r="B72" s="60" t="s">
        <v>351</v>
      </c>
      <c r="C72" s="11"/>
      <c r="D72" s="46">
        <v>0</v>
      </c>
      <c r="E72" s="47">
        <v>5</v>
      </c>
      <c r="F72" s="48">
        <v>4</v>
      </c>
      <c r="G72" s="101"/>
      <c r="H72" s="101"/>
      <c r="I72" s="101"/>
      <c r="J72" s="101"/>
    </row>
    <row r="73" spans="1:10" ht="15" customHeight="1">
      <c r="A73" s="11">
        <v>241</v>
      </c>
      <c r="B73" s="60" t="s">
        <v>352</v>
      </c>
      <c r="C73" s="11"/>
      <c r="D73" s="46">
        <v>0</v>
      </c>
      <c r="E73" s="47">
        <v>5</v>
      </c>
      <c r="F73" s="48">
        <v>5</v>
      </c>
      <c r="G73" s="101">
        <v>50000</v>
      </c>
      <c r="H73" s="101">
        <v>50000</v>
      </c>
      <c r="I73" s="101"/>
      <c r="J73" s="99" t="s">
        <v>629</v>
      </c>
    </row>
    <row r="74" spans="1:10" ht="15" customHeight="1">
      <c r="A74" s="11">
        <v>242</v>
      </c>
      <c r="B74" s="60" t="s">
        <v>353</v>
      </c>
      <c r="C74" s="11"/>
      <c r="D74" s="46">
        <v>0</v>
      </c>
      <c r="E74" s="47">
        <v>5</v>
      </c>
      <c r="F74" s="48">
        <v>6</v>
      </c>
      <c r="G74" s="101"/>
      <c r="H74" s="101"/>
      <c r="I74" s="101"/>
      <c r="J74" s="101"/>
    </row>
    <row r="75" spans="1:10" ht="15" customHeight="1">
      <c r="A75" s="11" t="s">
        <v>354</v>
      </c>
      <c r="B75" s="60" t="s">
        <v>355</v>
      </c>
      <c r="C75" s="11"/>
      <c r="D75" s="46">
        <v>0</v>
      </c>
      <c r="E75" s="47">
        <v>5</v>
      </c>
      <c r="F75" s="48">
        <v>7</v>
      </c>
      <c r="G75" s="101"/>
      <c r="H75" s="101"/>
      <c r="I75" s="101"/>
      <c r="J75" s="101"/>
    </row>
    <row r="76" spans="1:10" ht="15" customHeight="1">
      <c r="A76" s="11">
        <v>245</v>
      </c>
      <c r="B76" s="60" t="s">
        <v>356</v>
      </c>
      <c r="C76" s="11"/>
      <c r="D76" s="46">
        <v>0</v>
      </c>
      <c r="E76" s="47">
        <v>5</v>
      </c>
      <c r="F76" s="48">
        <v>8</v>
      </c>
      <c r="G76" s="101"/>
      <c r="H76" s="101"/>
      <c r="I76" s="101"/>
      <c r="J76" s="101"/>
    </row>
    <row r="77" spans="1:10" ht="15" customHeight="1">
      <c r="A77" s="11">
        <v>246</v>
      </c>
      <c r="B77" s="60" t="s">
        <v>357</v>
      </c>
      <c r="C77" s="11"/>
      <c r="D77" s="46">
        <v>0</v>
      </c>
      <c r="E77" s="47">
        <v>5</v>
      </c>
      <c r="F77" s="48">
        <v>9</v>
      </c>
      <c r="G77" s="101"/>
      <c r="H77" s="101"/>
      <c r="I77" s="101"/>
      <c r="J77" s="101"/>
    </row>
    <row r="78" spans="1:10" ht="15" customHeight="1">
      <c r="A78" s="11">
        <v>248</v>
      </c>
      <c r="B78" s="60" t="s">
        <v>358</v>
      </c>
      <c r="C78" s="11"/>
      <c r="D78" s="46">
        <v>0</v>
      </c>
      <c r="E78" s="47">
        <v>6</v>
      </c>
      <c r="F78" s="48">
        <v>0</v>
      </c>
      <c r="G78" s="101">
        <v>84801</v>
      </c>
      <c r="H78" s="101"/>
      <c r="I78" s="101">
        <v>84801</v>
      </c>
      <c r="J78" s="101">
        <v>1864605</v>
      </c>
    </row>
    <row r="79" spans="1:10" ht="15" customHeight="1">
      <c r="A79" s="11">
        <v>27</v>
      </c>
      <c r="B79" s="60" t="s">
        <v>359</v>
      </c>
      <c r="C79" s="11"/>
      <c r="D79" s="46">
        <v>0</v>
      </c>
      <c r="E79" s="47">
        <v>6</v>
      </c>
      <c r="F79" s="48">
        <v>1</v>
      </c>
      <c r="G79" s="100">
        <v>1040290</v>
      </c>
      <c r="H79" s="100"/>
      <c r="I79" s="100">
        <v>1040290</v>
      </c>
      <c r="J79" s="100">
        <v>2070995</v>
      </c>
    </row>
    <row r="80" spans="1:10" ht="15" customHeight="1">
      <c r="A80" s="11" t="s">
        <v>360</v>
      </c>
      <c r="B80" s="60" t="s">
        <v>361</v>
      </c>
      <c r="C80" s="11"/>
      <c r="D80" s="46">
        <v>0</v>
      </c>
      <c r="E80" s="47">
        <v>6</v>
      </c>
      <c r="F80" s="48">
        <v>2</v>
      </c>
      <c r="G80" s="100">
        <v>527406</v>
      </c>
      <c r="H80" s="100"/>
      <c r="I80" s="100">
        <v>527406</v>
      </c>
      <c r="J80" s="100">
        <v>790796</v>
      </c>
    </row>
    <row r="81" spans="1:10" ht="15" customHeight="1">
      <c r="A81" s="11">
        <v>288</v>
      </c>
      <c r="B81" s="58" t="s">
        <v>362</v>
      </c>
      <c r="C81" s="11"/>
      <c r="D81" s="46">
        <v>0</v>
      </c>
      <c r="E81" s="47">
        <v>6</v>
      </c>
      <c r="F81" s="48">
        <v>3</v>
      </c>
      <c r="G81" s="101"/>
      <c r="H81" s="101"/>
      <c r="I81" s="101"/>
      <c r="J81" s="101"/>
    </row>
    <row r="82" spans="1:10" ht="15" customHeight="1">
      <c r="A82" s="11">
        <v>290</v>
      </c>
      <c r="B82" s="58" t="s">
        <v>363</v>
      </c>
      <c r="C82" s="11"/>
      <c r="D82" s="46">
        <v>0</v>
      </c>
      <c r="E82" s="47">
        <v>6</v>
      </c>
      <c r="F82" s="48">
        <v>4</v>
      </c>
      <c r="G82" s="101"/>
      <c r="H82" s="101"/>
      <c r="I82" s="101"/>
      <c r="J82" s="101"/>
    </row>
    <row r="83" spans="1:10" ht="15" customHeight="1">
      <c r="A83" s="11"/>
      <c r="B83" s="58" t="s">
        <v>364</v>
      </c>
      <c r="C83" s="11"/>
      <c r="D83" s="46">
        <v>0</v>
      </c>
      <c r="E83" s="47">
        <v>6</v>
      </c>
      <c r="F83" s="48">
        <v>5</v>
      </c>
      <c r="G83" s="100">
        <f>G19+G52+G53+G81+G82</f>
        <v>317250964</v>
      </c>
      <c r="H83" s="100">
        <f>H19+H52+H53+H81+H82</f>
        <v>115203313</v>
      </c>
      <c r="I83" s="100">
        <f>I19+I52+I53+I81+I82</f>
        <v>202047651</v>
      </c>
      <c r="J83" s="100">
        <f>J19+J52+J53+J81+J82</f>
        <v>201161471</v>
      </c>
    </row>
    <row r="84" spans="1:10" ht="15" customHeight="1">
      <c r="A84" s="11">
        <v>88</v>
      </c>
      <c r="B84" s="60" t="s">
        <v>365</v>
      </c>
      <c r="C84" s="11"/>
      <c r="D84" s="46">
        <v>0</v>
      </c>
      <c r="E84" s="47">
        <v>6</v>
      </c>
      <c r="F84" s="48">
        <v>6</v>
      </c>
      <c r="G84" s="102">
        <v>777483</v>
      </c>
      <c r="H84" s="102"/>
      <c r="I84" s="102">
        <v>777483</v>
      </c>
      <c r="J84" s="102">
        <v>3939749</v>
      </c>
    </row>
    <row r="85" spans="1:10" ht="15" customHeight="1">
      <c r="A85" s="11"/>
      <c r="B85" s="60" t="s">
        <v>366</v>
      </c>
      <c r="C85" s="11"/>
      <c r="D85" s="46">
        <v>0</v>
      </c>
      <c r="E85" s="47">
        <v>6</v>
      </c>
      <c r="F85" s="48">
        <v>7</v>
      </c>
      <c r="G85" s="100">
        <f>G83+G84</f>
        <v>318028447</v>
      </c>
      <c r="H85" s="100">
        <f>H83+H84</f>
        <v>115203313</v>
      </c>
      <c r="I85" s="100">
        <f>I83+I84</f>
        <v>202825134</v>
      </c>
      <c r="J85" s="100">
        <f>J83+J84</f>
        <v>205101220</v>
      </c>
    </row>
    <row r="86" spans="1:10" ht="12.75" customHeight="1">
      <c r="A86" s="11"/>
      <c r="B86" s="61"/>
      <c r="C86" s="61"/>
      <c r="D86" s="61"/>
      <c r="E86" s="61"/>
      <c r="F86" s="61"/>
      <c r="G86" s="95"/>
      <c r="H86" s="95"/>
      <c r="I86" s="95"/>
      <c r="J86" s="95"/>
    </row>
    <row r="87" spans="1:10" ht="13.5" customHeight="1">
      <c r="A87" s="11"/>
      <c r="B87" s="8" t="s">
        <v>367</v>
      </c>
      <c r="C87" s="11"/>
      <c r="D87" s="205"/>
      <c r="E87" s="205"/>
      <c r="F87" s="205"/>
      <c r="G87" s="260" t="s">
        <v>602</v>
      </c>
      <c r="H87" s="261"/>
      <c r="I87" s="255" t="s">
        <v>603</v>
      </c>
      <c r="J87" s="256"/>
    </row>
    <row r="88" spans="1:10" ht="13.5">
      <c r="A88" s="7">
        <v>1</v>
      </c>
      <c r="B88" s="7">
        <v>2</v>
      </c>
      <c r="C88" s="7">
        <v>3</v>
      </c>
      <c r="D88" s="257">
        <v>4</v>
      </c>
      <c r="E88" s="258"/>
      <c r="F88" s="259"/>
      <c r="G88" s="260">
        <v>5</v>
      </c>
      <c r="H88" s="261"/>
      <c r="I88" s="255">
        <v>6</v>
      </c>
      <c r="J88" s="256"/>
    </row>
    <row r="89" spans="1:10" ht="15" customHeight="1">
      <c r="A89" s="11"/>
      <c r="B89" s="58" t="s">
        <v>368</v>
      </c>
      <c r="C89" s="11"/>
      <c r="D89" s="62">
        <v>1</v>
      </c>
      <c r="E89" s="63">
        <v>0</v>
      </c>
      <c r="F89" s="64">
        <v>1</v>
      </c>
      <c r="G89" s="252">
        <f>G90-G97+G98+G99+G102+G103-G104+G105-G110-G115</f>
        <v>130221970</v>
      </c>
      <c r="H89" s="253"/>
      <c r="I89" s="254"/>
      <c r="J89" s="103">
        <f>J90-J97+J98+J99+J102+J103-J104+J105-J110-J115</f>
        <v>127017651</v>
      </c>
    </row>
    <row r="90" spans="1:10" ht="15" customHeight="1">
      <c r="A90" s="11">
        <v>30</v>
      </c>
      <c r="B90" s="8" t="s">
        <v>369</v>
      </c>
      <c r="C90" s="11"/>
      <c r="D90" s="62">
        <v>1</v>
      </c>
      <c r="E90" s="63">
        <v>0</v>
      </c>
      <c r="F90" s="64">
        <v>2</v>
      </c>
      <c r="G90" s="252">
        <f>G91+G92+G93+G94+G95+G96</f>
        <v>78299870</v>
      </c>
      <c r="H90" s="253"/>
      <c r="I90" s="254"/>
      <c r="J90" s="103">
        <f>J91+J92+J93+J94+J95+J96</f>
        <v>78299870</v>
      </c>
    </row>
    <row r="91" spans="1:10" ht="15" customHeight="1">
      <c r="A91" s="11">
        <v>300</v>
      </c>
      <c r="B91" s="9" t="s">
        <v>370</v>
      </c>
      <c r="C91" s="11"/>
      <c r="D91" s="46">
        <v>1</v>
      </c>
      <c r="E91" s="47">
        <v>0</v>
      </c>
      <c r="F91" s="48">
        <v>3</v>
      </c>
      <c r="G91" s="249">
        <v>78299870</v>
      </c>
      <c r="H91" s="250"/>
      <c r="I91" s="251"/>
      <c r="J91" s="104">
        <v>78299870</v>
      </c>
    </row>
    <row r="92" spans="1:10" ht="15" customHeight="1">
      <c r="A92" s="11">
        <v>302</v>
      </c>
      <c r="B92" s="9" t="s">
        <v>371</v>
      </c>
      <c r="C92" s="11"/>
      <c r="D92" s="46">
        <v>1</v>
      </c>
      <c r="E92" s="47">
        <v>0</v>
      </c>
      <c r="F92" s="48">
        <v>4</v>
      </c>
      <c r="G92" s="249"/>
      <c r="H92" s="250"/>
      <c r="I92" s="251"/>
      <c r="J92" s="104"/>
    </row>
    <row r="93" spans="1:10" ht="15" customHeight="1">
      <c r="A93" s="11">
        <v>303</v>
      </c>
      <c r="B93" s="9" t="s">
        <v>372</v>
      </c>
      <c r="C93" s="11"/>
      <c r="D93" s="46">
        <v>1</v>
      </c>
      <c r="E93" s="47">
        <v>0</v>
      </c>
      <c r="F93" s="48">
        <v>5</v>
      </c>
      <c r="G93" s="249"/>
      <c r="H93" s="250"/>
      <c r="I93" s="251"/>
      <c r="J93" s="104"/>
    </row>
    <row r="94" spans="1:10" ht="15" customHeight="1">
      <c r="A94" s="11">
        <v>304</v>
      </c>
      <c r="B94" s="9" t="s">
        <v>373</v>
      </c>
      <c r="C94" s="11"/>
      <c r="D94" s="46">
        <v>1</v>
      </c>
      <c r="E94" s="47">
        <v>0</v>
      </c>
      <c r="F94" s="48">
        <v>6</v>
      </c>
      <c r="G94" s="249"/>
      <c r="H94" s="250"/>
      <c r="I94" s="251"/>
      <c r="J94" s="104"/>
    </row>
    <row r="95" spans="1:10" ht="15" customHeight="1">
      <c r="A95" s="11">
        <v>305</v>
      </c>
      <c r="B95" s="9" t="s">
        <v>374</v>
      </c>
      <c r="C95" s="11"/>
      <c r="D95" s="46">
        <v>1</v>
      </c>
      <c r="E95" s="47">
        <v>0</v>
      </c>
      <c r="F95" s="48">
        <v>7</v>
      </c>
      <c r="G95" s="249"/>
      <c r="H95" s="250"/>
      <c r="I95" s="251"/>
      <c r="J95" s="104"/>
    </row>
    <row r="96" spans="1:10" ht="15" customHeight="1">
      <c r="A96" s="11">
        <v>309</v>
      </c>
      <c r="B96" s="9" t="s">
        <v>375</v>
      </c>
      <c r="C96" s="11"/>
      <c r="D96" s="46">
        <v>1</v>
      </c>
      <c r="E96" s="47">
        <v>0</v>
      </c>
      <c r="F96" s="48">
        <v>8</v>
      </c>
      <c r="G96" s="249"/>
      <c r="H96" s="250"/>
      <c r="I96" s="251"/>
      <c r="J96" s="104"/>
    </row>
    <row r="97" spans="1:10" ht="15" customHeight="1">
      <c r="A97" s="11">
        <v>31</v>
      </c>
      <c r="B97" s="8" t="s">
        <v>376</v>
      </c>
      <c r="C97" s="11"/>
      <c r="D97" s="46">
        <v>1</v>
      </c>
      <c r="E97" s="47">
        <v>0</v>
      </c>
      <c r="F97" s="48">
        <v>9</v>
      </c>
      <c r="G97" s="249"/>
      <c r="H97" s="250"/>
      <c r="I97" s="251"/>
      <c r="J97" s="104"/>
    </row>
    <row r="98" spans="1:10" ht="15" customHeight="1">
      <c r="A98" s="11">
        <v>320</v>
      </c>
      <c r="B98" s="8" t="s">
        <v>377</v>
      </c>
      <c r="C98" s="11"/>
      <c r="D98" s="46">
        <v>1</v>
      </c>
      <c r="E98" s="47">
        <v>1</v>
      </c>
      <c r="F98" s="48">
        <v>0</v>
      </c>
      <c r="G98" s="252">
        <v>6607433</v>
      </c>
      <c r="H98" s="253"/>
      <c r="I98" s="254"/>
      <c r="J98" s="103">
        <v>6607433</v>
      </c>
    </row>
    <row r="99" spans="1:10" ht="15" customHeight="1">
      <c r="A99" s="11"/>
      <c r="B99" s="8" t="s">
        <v>378</v>
      </c>
      <c r="C99" s="11"/>
      <c r="D99" s="46">
        <v>1</v>
      </c>
      <c r="E99" s="47">
        <v>1</v>
      </c>
      <c r="F99" s="48">
        <v>1</v>
      </c>
      <c r="G99" s="252">
        <f>G100+G101</f>
        <v>45821040</v>
      </c>
      <c r="H99" s="253"/>
      <c r="I99" s="254"/>
      <c r="J99" s="103">
        <f>J100+J101</f>
        <v>45707607</v>
      </c>
    </row>
    <row r="100" spans="1:10" ht="15" customHeight="1">
      <c r="A100" s="11">
        <v>321</v>
      </c>
      <c r="B100" s="9" t="s">
        <v>379</v>
      </c>
      <c r="C100" s="11"/>
      <c r="D100" s="46">
        <v>1</v>
      </c>
      <c r="E100" s="47">
        <v>1</v>
      </c>
      <c r="F100" s="48">
        <v>2</v>
      </c>
      <c r="G100" s="249">
        <v>45821040</v>
      </c>
      <c r="H100" s="250"/>
      <c r="I100" s="251"/>
      <c r="J100" s="104">
        <v>45707607</v>
      </c>
    </row>
    <row r="101" spans="1:10" ht="15" customHeight="1">
      <c r="A101" s="11">
        <v>322</v>
      </c>
      <c r="B101" s="9" t="s">
        <v>380</v>
      </c>
      <c r="C101" s="11"/>
      <c r="D101" s="46">
        <v>1</v>
      </c>
      <c r="E101" s="47">
        <v>1</v>
      </c>
      <c r="F101" s="48">
        <v>3</v>
      </c>
      <c r="G101" s="249"/>
      <c r="H101" s="250"/>
      <c r="I101" s="251"/>
      <c r="J101" s="104"/>
    </row>
    <row r="102" spans="1:10" ht="15" customHeight="1">
      <c r="A102" s="11" t="s">
        <v>381</v>
      </c>
      <c r="B102" s="8" t="s">
        <v>382</v>
      </c>
      <c r="C102" s="11"/>
      <c r="D102" s="46">
        <v>1</v>
      </c>
      <c r="E102" s="47">
        <v>1</v>
      </c>
      <c r="F102" s="48">
        <v>4</v>
      </c>
      <c r="G102" s="249"/>
      <c r="H102" s="250"/>
      <c r="I102" s="251"/>
      <c r="J102" s="104"/>
    </row>
    <row r="103" spans="1:10" ht="15" customHeight="1">
      <c r="A103" s="11" t="s">
        <v>381</v>
      </c>
      <c r="B103" s="8" t="s">
        <v>383</v>
      </c>
      <c r="C103" s="11"/>
      <c r="D103" s="46">
        <v>1</v>
      </c>
      <c r="E103" s="47">
        <v>1</v>
      </c>
      <c r="F103" s="48">
        <v>5</v>
      </c>
      <c r="G103" s="249"/>
      <c r="H103" s="250"/>
      <c r="I103" s="251"/>
      <c r="J103" s="104"/>
    </row>
    <row r="104" spans="1:10" ht="13.5">
      <c r="A104" s="11" t="s">
        <v>381</v>
      </c>
      <c r="B104" s="8" t="s">
        <v>384</v>
      </c>
      <c r="C104" s="11"/>
      <c r="D104" s="46">
        <v>1</v>
      </c>
      <c r="E104" s="47">
        <v>1</v>
      </c>
      <c r="F104" s="48">
        <v>6</v>
      </c>
      <c r="G104" s="249"/>
      <c r="H104" s="250"/>
      <c r="I104" s="251"/>
      <c r="J104" s="104"/>
    </row>
    <row r="105" spans="1:10" ht="15" customHeight="1">
      <c r="A105" s="11">
        <v>34</v>
      </c>
      <c r="B105" s="8" t="s">
        <v>385</v>
      </c>
      <c r="C105" s="11"/>
      <c r="D105" s="46">
        <v>1</v>
      </c>
      <c r="E105" s="47">
        <v>1</v>
      </c>
      <c r="F105" s="48">
        <v>7</v>
      </c>
      <c r="G105" s="252">
        <f>G106+G107+G108+G109</f>
        <v>201840</v>
      </c>
      <c r="H105" s="253"/>
      <c r="I105" s="254"/>
      <c r="J105" s="103">
        <f>J106+J107+J108+J109</f>
        <v>113433</v>
      </c>
    </row>
    <row r="106" spans="1:10" ht="15" customHeight="1">
      <c r="A106" s="11">
        <v>340</v>
      </c>
      <c r="B106" s="9" t="s">
        <v>386</v>
      </c>
      <c r="C106" s="11"/>
      <c r="D106" s="46">
        <v>1</v>
      </c>
      <c r="E106" s="47">
        <v>1</v>
      </c>
      <c r="F106" s="48">
        <v>8</v>
      </c>
      <c r="G106" s="246">
        <v>-3002479</v>
      </c>
      <c r="H106" s="247"/>
      <c r="I106" s="248"/>
      <c r="J106" s="104">
        <v>0</v>
      </c>
    </row>
    <row r="107" spans="1:10" ht="15" customHeight="1">
      <c r="A107" s="11">
        <v>341</v>
      </c>
      <c r="B107" s="9" t="s">
        <v>387</v>
      </c>
      <c r="C107" s="11"/>
      <c r="D107" s="46">
        <v>1</v>
      </c>
      <c r="E107" s="47">
        <v>1</v>
      </c>
      <c r="F107" s="48">
        <v>9</v>
      </c>
      <c r="G107" s="249">
        <v>3204319</v>
      </c>
      <c r="H107" s="250"/>
      <c r="I107" s="251"/>
      <c r="J107" s="104">
        <v>113433</v>
      </c>
    </row>
    <row r="108" spans="1:10" ht="15" customHeight="1">
      <c r="A108" s="11">
        <v>342</v>
      </c>
      <c r="B108" s="9" t="s">
        <v>388</v>
      </c>
      <c r="C108" s="11"/>
      <c r="D108" s="46">
        <v>1</v>
      </c>
      <c r="E108" s="47">
        <v>2</v>
      </c>
      <c r="F108" s="48">
        <v>0</v>
      </c>
      <c r="G108" s="249"/>
      <c r="H108" s="250"/>
      <c r="I108" s="251"/>
      <c r="J108" s="104"/>
    </row>
    <row r="109" spans="1:10" ht="15" customHeight="1">
      <c r="A109" s="11">
        <v>343</v>
      </c>
      <c r="B109" s="9" t="s">
        <v>389</v>
      </c>
      <c r="C109" s="11"/>
      <c r="D109" s="46">
        <v>1</v>
      </c>
      <c r="E109" s="47">
        <v>2</v>
      </c>
      <c r="F109" s="48">
        <v>1</v>
      </c>
      <c r="G109" s="249"/>
      <c r="H109" s="250"/>
      <c r="I109" s="251"/>
      <c r="J109" s="104"/>
    </row>
    <row r="110" spans="1:10" ht="15" customHeight="1">
      <c r="A110" s="11">
        <v>35</v>
      </c>
      <c r="B110" s="8" t="s">
        <v>390</v>
      </c>
      <c r="C110" s="11"/>
      <c r="D110" s="46">
        <v>1</v>
      </c>
      <c r="E110" s="47">
        <v>2</v>
      </c>
      <c r="F110" s="48">
        <v>2</v>
      </c>
      <c r="G110" s="252">
        <f>G111+G112+G113+G114</f>
        <v>0</v>
      </c>
      <c r="H110" s="253"/>
      <c r="I110" s="254"/>
      <c r="J110" s="103">
        <f>J111+J112+J113+J114</f>
        <v>3320523</v>
      </c>
    </row>
    <row r="111" spans="1:10" ht="15" customHeight="1">
      <c r="A111" s="11">
        <v>350</v>
      </c>
      <c r="B111" s="9" t="s">
        <v>391</v>
      </c>
      <c r="C111" s="11"/>
      <c r="D111" s="46">
        <v>1</v>
      </c>
      <c r="E111" s="47">
        <v>2</v>
      </c>
      <c r="F111" s="48">
        <v>3</v>
      </c>
      <c r="G111" s="249"/>
      <c r="H111" s="250"/>
      <c r="I111" s="251"/>
      <c r="J111" s="104">
        <v>3320523</v>
      </c>
    </row>
    <row r="112" spans="1:10">
      <c r="A112" s="11">
        <v>351</v>
      </c>
      <c r="B112" s="9" t="s">
        <v>392</v>
      </c>
      <c r="C112" s="11"/>
      <c r="D112" s="46">
        <v>1</v>
      </c>
      <c r="E112" s="47">
        <v>2</v>
      </c>
      <c r="F112" s="48">
        <v>4</v>
      </c>
      <c r="G112" s="249"/>
      <c r="H112" s="250"/>
      <c r="I112" s="251"/>
      <c r="J112" s="104"/>
    </row>
    <row r="113" spans="1:10" ht="15" customHeight="1">
      <c r="A113" s="11">
        <v>352</v>
      </c>
      <c r="B113" s="9" t="s">
        <v>393</v>
      </c>
      <c r="C113" s="11"/>
      <c r="D113" s="46">
        <v>1</v>
      </c>
      <c r="E113" s="47">
        <v>2</v>
      </c>
      <c r="F113" s="48">
        <v>5</v>
      </c>
      <c r="G113" s="249"/>
      <c r="H113" s="250"/>
      <c r="I113" s="251"/>
      <c r="J113" s="104"/>
    </row>
    <row r="114" spans="1:10" ht="15" customHeight="1">
      <c r="A114" s="11">
        <v>353</v>
      </c>
      <c r="B114" s="9" t="s">
        <v>394</v>
      </c>
      <c r="C114" s="11"/>
      <c r="D114" s="46">
        <v>1</v>
      </c>
      <c r="E114" s="47">
        <v>2</v>
      </c>
      <c r="F114" s="48">
        <v>6</v>
      </c>
      <c r="G114" s="249"/>
      <c r="H114" s="250"/>
      <c r="I114" s="251"/>
      <c r="J114" s="104"/>
    </row>
    <row r="115" spans="1:10" ht="15" customHeight="1">
      <c r="A115" s="11">
        <v>360</v>
      </c>
      <c r="B115" s="8" t="s">
        <v>395</v>
      </c>
      <c r="C115" s="11"/>
      <c r="D115" s="46">
        <v>1</v>
      </c>
      <c r="E115" s="47">
        <v>2</v>
      </c>
      <c r="F115" s="48">
        <v>7</v>
      </c>
      <c r="G115" s="252">
        <v>708213</v>
      </c>
      <c r="H115" s="253"/>
      <c r="I115" s="254"/>
      <c r="J115" s="103">
        <v>390169</v>
      </c>
    </row>
    <row r="116" spans="1:10" ht="15" customHeight="1">
      <c r="A116" s="11" t="s">
        <v>396</v>
      </c>
      <c r="B116" s="8" t="s">
        <v>397</v>
      </c>
      <c r="C116" s="11"/>
      <c r="D116" s="46">
        <v>1</v>
      </c>
      <c r="E116" s="47">
        <v>2</v>
      </c>
      <c r="F116" s="48">
        <v>8</v>
      </c>
      <c r="G116" s="252">
        <f>G117+G118</f>
        <v>3017760</v>
      </c>
      <c r="H116" s="253"/>
      <c r="I116" s="254"/>
      <c r="J116" s="103">
        <f>J117+J118</f>
        <v>3452666</v>
      </c>
    </row>
    <row r="117" spans="1:10" ht="15" customHeight="1">
      <c r="A117" s="11" t="s">
        <v>396</v>
      </c>
      <c r="B117" s="9" t="s">
        <v>398</v>
      </c>
      <c r="C117" s="11"/>
      <c r="D117" s="46">
        <v>1</v>
      </c>
      <c r="E117" s="47">
        <v>2</v>
      </c>
      <c r="F117" s="48">
        <v>9</v>
      </c>
      <c r="G117" s="249">
        <v>3017760</v>
      </c>
      <c r="H117" s="250"/>
      <c r="I117" s="251"/>
      <c r="J117" s="104">
        <v>3452666</v>
      </c>
    </row>
    <row r="118" spans="1:10" ht="15" customHeight="1">
      <c r="A118" s="11" t="s">
        <v>396</v>
      </c>
      <c r="B118" s="9" t="s">
        <v>399</v>
      </c>
      <c r="C118" s="11"/>
      <c r="D118" s="46">
        <v>1</v>
      </c>
      <c r="E118" s="47">
        <v>3</v>
      </c>
      <c r="F118" s="48">
        <v>0</v>
      </c>
      <c r="G118" s="249"/>
      <c r="H118" s="250"/>
      <c r="I118" s="251"/>
      <c r="J118" s="104"/>
    </row>
    <row r="119" spans="1:10" ht="15" customHeight="1">
      <c r="A119" s="11"/>
      <c r="B119" s="8" t="s">
        <v>400</v>
      </c>
      <c r="C119" s="11"/>
      <c r="D119" s="46">
        <v>1</v>
      </c>
      <c r="E119" s="47">
        <v>3</v>
      </c>
      <c r="F119" s="48">
        <v>1</v>
      </c>
      <c r="G119" s="252">
        <f>G120+G121+G122+G123+G124+G125+G126</f>
        <v>17343177</v>
      </c>
      <c r="H119" s="253"/>
      <c r="I119" s="254"/>
      <c r="J119" s="103">
        <f>J120+J121+J122+J123+J124+J125+J126</f>
        <v>17435091</v>
      </c>
    </row>
    <row r="120" spans="1:10" ht="15" customHeight="1">
      <c r="A120" s="11">
        <v>410</v>
      </c>
      <c r="B120" s="9" t="s">
        <v>401</v>
      </c>
      <c r="C120" s="11"/>
      <c r="D120" s="46">
        <v>1</v>
      </c>
      <c r="E120" s="47">
        <v>3</v>
      </c>
      <c r="F120" s="48">
        <v>2</v>
      </c>
      <c r="G120" s="249"/>
      <c r="H120" s="250"/>
      <c r="I120" s="251"/>
      <c r="J120" s="104"/>
    </row>
    <row r="121" spans="1:10" ht="15" customHeight="1">
      <c r="A121" s="11">
        <v>411</v>
      </c>
      <c r="B121" s="9" t="s">
        <v>402</v>
      </c>
      <c r="C121" s="11"/>
      <c r="D121" s="46">
        <v>1</v>
      </c>
      <c r="E121" s="47">
        <v>3</v>
      </c>
      <c r="F121" s="48">
        <v>3</v>
      </c>
      <c r="G121" s="249"/>
      <c r="H121" s="250"/>
      <c r="I121" s="251"/>
      <c r="J121" s="104"/>
    </row>
    <row r="122" spans="1:10" ht="15" customHeight="1">
      <c r="A122" s="11">
        <v>412</v>
      </c>
      <c r="B122" s="9" t="s">
        <v>403</v>
      </c>
      <c r="C122" s="11"/>
      <c r="D122" s="46">
        <v>1</v>
      </c>
      <c r="E122" s="47">
        <v>3</v>
      </c>
      <c r="F122" s="48">
        <v>4</v>
      </c>
      <c r="G122" s="249"/>
      <c r="H122" s="250"/>
      <c r="I122" s="251"/>
      <c r="J122" s="104"/>
    </row>
    <row r="123" spans="1:10" ht="15" customHeight="1">
      <c r="A123" s="11" t="s">
        <v>404</v>
      </c>
      <c r="B123" s="9" t="s">
        <v>405</v>
      </c>
      <c r="C123" s="11"/>
      <c r="D123" s="46">
        <v>1</v>
      </c>
      <c r="E123" s="47">
        <v>3</v>
      </c>
      <c r="F123" s="48">
        <v>5</v>
      </c>
      <c r="G123" s="249">
        <v>16962205</v>
      </c>
      <c r="H123" s="250"/>
      <c r="I123" s="251"/>
      <c r="J123" s="104">
        <v>15587733</v>
      </c>
    </row>
    <row r="124" spans="1:10" ht="15" customHeight="1">
      <c r="A124" s="11" t="s">
        <v>406</v>
      </c>
      <c r="B124" s="9" t="s">
        <v>407</v>
      </c>
      <c r="C124" s="11"/>
      <c r="D124" s="46">
        <v>1</v>
      </c>
      <c r="E124" s="47">
        <v>3</v>
      </c>
      <c r="F124" s="48">
        <v>6</v>
      </c>
      <c r="G124" s="249">
        <v>380972</v>
      </c>
      <c r="H124" s="250"/>
      <c r="I124" s="251"/>
      <c r="J124" s="104">
        <v>1847358</v>
      </c>
    </row>
    <row r="125" spans="1:10" ht="15" customHeight="1">
      <c r="A125" s="11">
        <v>417</v>
      </c>
      <c r="B125" s="9" t="s">
        <v>408</v>
      </c>
      <c r="C125" s="11"/>
      <c r="D125" s="46">
        <v>1</v>
      </c>
      <c r="E125" s="47">
        <v>3</v>
      </c>
      <c r="F125" s="48">
        <v>7</v>
      </c>
      <c r="G125" s="249"/>
      <c r="H125" s="250"/>
      <c r="I125" s="251"/>
      <c r="J125" s="104"/>
    </row>
    <row r="126" spans="1:10" ht="15" customHeight="1">
      <c r="A126" s="11">
        <v>419</v>
      </c>
      <c r="B126" s="9" t="s">
        <v>409</v>
      </c>
      <c r="C126" s="11"/>
      <c r="D126" s="46">
        <v>1</v>
      </c>
      <c r="E126" s="47">
        <v>3</v>
      </c>
      <c r="F126" s="48">
        <v>8</v>
      </c>
      <c r="G126" s="249"/>
      <c r="H126" s="250"/>
      <c r="I126" s="251"/>
      <c r="J126" s="104"/>
    </row>
    <row r="127" spans="1:10" ht="15" customHeight="1">
      <c r="A127" s="11">
        <v>408</v>
      </c>
      <c r="B127" s="8" t="s">
        <v>410</v>
      </c>
      <c r="C127" s="11"/>
      <c r="D127" s="46">
        <v>1</v>
      </c>
      <c r="E127" s="47">
        <v>3</v>
      </c>
      <c r="F127" s="48">
        <v>9</v>
      </c>
      <c r="G127" s="249"/>
      <c r="H127" s="250"/>
      <c r="I127" s="251"/>
      <c r="J127" s="104"/>
    </row>
    <row r="128" spans="1:10" ht="26.25">
      <c r="A128" s="11"/>
      <c r="B128" s="8" t="s">
        <v>411</v>
      </c>
      <c r="C128" s="11"/>
      <c r="D128" s="46">
        <v>1</v>
      </c>
      <c r="E128" s="47">
        <v>4</v>
      </c>
      <c r="F128" s="48">
        <v>0</v>
      </c>
      <c r="G128" s="252">
        <f>G129+G137+G143+G144+G148+G149+G150+G151</f>
        <v>34619261</v>
      </c>
      <c r="H128" s="253"/>
      <c r="I128" s="254"/>
      <c r="J128" s="103">
        <f>J129+J137+J143+J144+J148+J149+J150+J151</f>
        <v>49127660</v>
      </c>
    </row>
    <row r="129" spans="1:10" ht="15" customHeight="1">
      <c r="A129" s="11">
        <v>42</v>
      </c>
      <c r="B129" s="8" t="s">
        <v>412</v>
      </c>
      <c r="C129" s="11"/>
      <c r="D129" s="46">
        <v>1</v>
      </c>
      <c r="E129" s="47">
        <v>4</v>
      </c>
      <c r="F129" s="48">
        <v>1</v>
      </c>
      <c r="G129" s="252">
        <f>G130+G131+G132+G133+G134+G135+G136</f>
        <v>18767984</v>
      </c>
      <c r="H129" s="253"/>
      <c r="I129" s="254"/>
      <c r="J129" s="103">
        <f>J130+J131+J132+J133+J134+J135+J136</f>
        <v>26738523</v>
      </c>
    </row>
    <row r="130" spans="1:10" ht="15" customHeight="1">
      <c r="A130" s="11">
        <v>420</v>
      </c>
      <c r="B130" s="9" t="s">
        <v>413</v>
      </c>
      <c r="C130" s="11"/>
      <c r="D130" s="46">
        <v>1</v>
      </c>
      <c r="E130" s="47">
        <v>4</v>
      </c>
      <c r="F130" s="48">
        <v>2</v>
      </c>
      <c r="G130" s="249"/>
      <c r="H130" s="250"/>
      <c r="I130" s="251"/>
      <c r="J130" s="104"/>
    </row>
    <row r="131" spans="1:10" ht="15" customHeight="1">
      <c r="A131" s="11">
        <v>421</v>
      </c>
      <c r="B131" s="9" t="s">
        <v>414</v>
      </c>
      <c r="C131" s="11"/>
      <c r="D131" s="46">
        <v>1</v>
      </c>
      <c r="E131" s="47">
        <v>4</v>
      </c>
      <c r="F131" s="48">
        <v>3</v>
      </c>
      <c r="G131" s="249"/>
      <c r="H131" s="250"/>
      <c r="I131" s="251"/>
      <c r="J131" s="104"/>
    </row>
    <row r="132" spans="1:10" ht="15" customHeight="1">
      <c r="A132" s="11">
        <v>422</v>
      </c>
      <c r="B132" s="9" t="s">
        <v>415</v>
      </c>
      <c r="C132" s="11"/>
      <c r="D132" s="46">
        <v>1</v>
      </c>
      <c r="E132" s="47">
        <v>4</v>
      </c>
      <c r="F132" s="48">
        <v>4</v>
      </c>
      <c r="G132" s="249">
        <v>13565483</v>
      </c>
      <c r="H132" s="250"/>
      <c r="I132" s="251"/>
      <c r="J132" s="104">
        <v>20186132</v>
      </c>
    </row>
    <row r="133" spans="1:10" ht="15" customHeight="1">
      <c r="A133" s="11">
        <v>423</v>
      </c>
      <c r="B133" s="9" t="s">
        <v>416</v>
      </c>
      <c r="C133" s="11"/>
      <c r="D133" s="46">
        <v>1</v>
      </c>
      <c r="E133" s="47">
        <v>4</v>
      </c>
      <c r="F133" s="48">
        <v>5</v>
      </c>
      <c r="G133" s="249"/>
      <c r="H133" s="250"/>
      <c r="I133" s="251"/>
      <c r="J133" s="104"/>
    </row>
    <row r="134" spans="1:10" ht="15" customHeight="1">
      <c r="A134" s="11" t="s">
        <v>417</v>
      </c>
      <c r="B134" s="9" t="s">
        <v>418</v>
      </c>
      <c r="C134" s="11"/>
      <c r="D134" s="46">
        <v>1</v>
      </c>
      <c r="E134" s="47">
        <v>4</v>
      </c>
      <c r="F134" s="48">
        <v>6</v>
      </c>
      <c r="G134" s="249">
        <v>5202501</v>
      </c>
      <c r="H134" s="250"/>
      <c r="I134" s="251"/>
      <c r="J134" s="104">
        <v>6552391</v>
      </c>
    </row>
    <row r="135" spans="1:10">
      <c r="A135" s="11">
        <v>427</v>
      </c>
      <c r="B135" s="9" t="s">
        <v>419</v>
      </c>
      <c r="C135" s="11"/>
      <c r="D135" s="46">
        <v>1</v>
      </c>
      <c r="E135" s="47">
        <v>4</v>
      </c>
      <c r="F135" s="48">
        <v>7</v>
      </c>
      <c r="G135" s="249"/>
      <c r="H135" s="250"/>
      <c r="I135" s="251"/>
      <c r="J135" s="104"/>
    </row>
    <row r="136" spans="1:10" ht="15" customHeight="1">
      <c r="A136" s="11">
        <v>429</v>
      </c>
      <c r="B136" s="9" t="s">
        <v>420</v>
      </c>
      <c r="C136" s="11"/>
      <c r="D136" s="46">
        <v>1</v>
      </c>
      <c r="E136" s="47">
        <v>4</v>
      </c>
      <c r="F136" s="48">
        <v>8</v>
      </c>
      <c r="G136" s="249"/>
      <c r="H136" s="250"/>
      <c r="I136" s="251"/>
      <c r="J136" s="104"/>
    </row>
    <row r="137" spans="1:10" ht="15" customHeight="1">
      <c r="A137" s="11">
        <v>43</v>
      </c>
      <c r="B137" s="8" t="s">
        <v>421</v>
      </c>
      <c r="C137" s="11"/>
      <c r="D137" s="46">
        <v>1</v>
      </c>
      <c r="E137" s="47">
        <v>4</v>
      </c>
      <c r="F137" s="48">
        <v>9</v>
      </c>
      <c r="G137" s="252">
        <f>G138+G139+G140+G141+G142</f>
        <v>11131051</v>
      </c>
      <c r="H137" s="253"/>
      <c r="I137" s="254"/>
      <c r="J137" s="103">
        <f>J138+J139+J140+J141+J142</f>
        <v>16663495</v>
      </c>
    </row>
    <row r="138" spans="1:10" ht="15" customHeight="1">
      <c r="A138" s="11">
        <v>430</v>
      </c>
      <c r="B138" s="9" t="s">
        <v>422</v>
      </c>
      <c r="C138" s="11"/>
      <c r="D138" s="46">
        <v>1</v>
      </c>
      <c r="E138" s="47">
        <v>5</v>
      </c>
      <c r="F138" s="48">
        <v>0</v>
      </c>
      <c r="G138" s="249"/>
      <c r="H138" s="250"/>
      <c r="I138" s="251"/>
      <c r="J138" s="104"/>
    </row>
    <row r="139" spans="1:10">
      <c r="A139" s="11">
        <v>431</v>
      </c>
      <c r="B139" s="9" t="s">
        <v>423</v>
      </c>
      <c r="C139" s="11"/>
      <c r="D139" s="46">
        <v>1</v>
      </c>
      <c r="E139" s="47">
        <v>5</v>
      </c>
      <c r="F139" s="48">
        <v>1</v>
      </c>
      <c r="G139" s="249"/>
      <c r="H139" s="250"/>
      <c r="I139" s="251"/>
      <c r="J139" s="104"/>
    </row>
    <row r="140" spans="1:10" ht="15" customHeight="1">
      <c r="A140" s="11">
        <v>432</v>
      </c>
      <c r="B140" s="9" t="s">
        <v>424</v>
      </c>
      <c r="C140" s="11"/>
      <c r="D140" s="46">
        <v>1</v>
      </c>
      <c r="E140" s="47">
        <v>5</v>
      </c>
      <c r="F140" s="48">
        <v>2</v>
      </c>
      <c r="G140" s="249">
        <v>3157373</v>
      </c>
      <c r="H140" s="250"/>
      <c r="I140" s="251"/>
      <c r="J140" s="104">
        <v>4602350</v>
      </c>
    </row>
    <row r="141" spans="1:10" ht="15" customHeight="1">
      <c r="A141" s="11">
        <v>433</v>
      </c>
      <c r="B141" s="9" t="s">
        <v>425</v>
      </c>
      <c r="C141" s="11"/>
      <c r="D141" s="46">
        <v>1</v>
      </c>
      <c r="E141" s="47">
        <v>5</v>
      </c>
      <c r="F141" s="48">
        <v>3</v>
      </c>
      <c r="G141" s="249">
        <v>7232152</v>
      </c>
      <c r="H141" s="250"/>
      <c r="I141" s="251"/>
      <c r="J141" s="104">
        <v>10889509</v>
      </c>
    </row>
    <row r="142" spans="1:10" ht="15" customHeight="1">
      <c r="A142" s="11">
        <v>439</v>
      </c>
      <c r="B142" s="9" t="s">
        <v>426</v>
      </c>
      <c r="C142" s="11"/>
      <c r="D142" s="46">
        <v>1</v>
      </c>
      <c r="E142" s="47">
        <v>5</v>
      </c>
      <c r="F142" s="48">
        <v>4</v>
      </c>
      <c r="G142" s="249">
        <v>741526</v>
      </c>
      <c r="H142" s="250"/>
      <c r="I142" s="251"/>
      <c r="J142" s="104">
        <v>1171636</v>
      </c>
    </row>
    <row r="143" spans="1:10" ht="15" customHeight="1">
      <c r="A143" s="11">
        <v>44</v>
      </c>
      <c r="B143" s="8" t="s">
        <v>427</v>
      </c>
      <c r="C143" s="11"/>
      <c r="D143" s="46">
        <v>1</v>
      </c>
      <c r="E143" s="47">
        <v>5</v>
      </c>
      <c r="F143" s="48">
        <v>5</v>
      </c>
      <c r="G143" s="249"/>
      <c r="H143" s="250"/>
      <c r="I143" s="251"/>
      <c r="J143" s="104"/>
    </row>
    <row r="144" spans="1:10" ht="27.75" customHeight="1">
      <c r="A144" s="11">
        <v>45</v>
      </c>
      <c r="B144" s="8" t="s">
        <v>428</v>
      </c>
      <c r="C144" s="11"/>
      <c r="D144" s="46">
        <v>1</v>
      </c>
      <c r="E144" s="47">
        <v>5</v>
      </c>
      <c r="F144" s="48">
        <v>6</v>
      </c>
      <c r="G144" s="252">
        <f>G145+G146+G147</f>
        <v>1837244</v>
      </c>
      <c r="H144" s="253"/>
      <c r="I144" s="254"/>
      <c r="J144" s="103">
        <f>J145+J146+J147</f>
        <v>2694768</v>
      </c>
    </row>
    <row r="145" spans="1:10" ht="15" customHeight="1">
      <c r="A145" s="11" t="s">
        <v>429</v>
      </c>
      <c r="B145" s="9" t="s">
        <v>430</v>
      </c>
      <c r="C145" s="11"/>
      <c r="D145" s="46">
        <v>1</v>
      </c>
      <c r="E145" s="47">
        <v>5</v>
      </c>
      <c r="F145" s="48">
        <v>7</v>
      </c>
      <c r="G145" s="249">
        <v>1837244</v>
      </c>
      <c r="H145" s="250"/>
      <c r="I145" s="251"/>
      <c r="J145" s="104">
        <v>2694768</v>
      </c>
    </row>
    <row r="146" spans="1:10" ht="15" customHeight="1">
      <c r="A146" s="11" t="s">
        <v>431</v>
      </c>
      <c r="B146" s="9" t="s">
        <v>432</v>
      </c>
      <c r="C146" s="11"/>
      <c r="D146" s="46">
        <v>1</v>
      </c>
      <c r="E146" s="47">
        <v>5</v>
      </c>
      <c r="F146" s="48">
        <v>8</v>
      </c>
      <c r="G146" s="249"/>
      <c r="H146" s="250"/>
      <c r="I146" s="251"/>
      <c r="J146" s="104"/>
    </row>
    <row r="147" spans="1:10" ht="15" customHeight="1">
      <c r="A147" s="11" t="s">
        <v>433</v>
      </c>
      <c r="B147" s="9" t="s">
        <v>434</v>
      </c>
      <c r="C147" s="11"/>
      <c r="D147" s="46">
        <v>1</v>
      </c>
      <c r="E147" s="47">
        <v>5</v>
      </c>
      <c r="F147" s="48">
        <v>9</v>
      </c>
      <c r="G147" s="249"/>
      <c r="H147" s="250"/>
      <c r="I147" s="251"/>
      <c r="J147" s="104"/>
    </row>
    <row r="148" spans="1:10" ht="15" customHeight="1">
      <c r="A148" s="11">
        <v>46</v>
      </c>
      <c r="B148" s="8" t="s">
        <v>435</v>
      </c>
      <c r="C148" s="11"/>
      <c r="D148" s="46">
        <v>1</v>
      </c>
      <c r="E148" s="47">
        <v>6</v>
      </c>
      <c r="F148" s="48">
        <v>0</v>
      </c>
      <c r="G148" s="252">
        <v>2823741</v>
      </c>
      <c r="H148" s="253"/>
      <c r="I148" s="254"/>
      <c r="J148" s="103">
        <v>2835742</v>
      </c>
    </row>
    <row r="149" spans="1:10" ht="15" customHeight="1">
      <c r="A149" s="11">
        <v>47</v>
      </c>
      <c r="B149" s="8" t="s">
        <v>436</v>
      </c>
      <c r="C149" s="11"/>
      <c r="D149" s="46">
        <v>1</v>
      </c>
      <c r="E149" s="47">
        <v>6</v>
      </c>
      <c r="F149" s="48">
        <v>1</v>
      </c>
      <c r="G149" s="252">
        <v>21719</v>
      </c>
      <c r="H149" s="253"/>
      <c r="I149" s="254"/>
      <c r="J149" s="103"/>
    </row>
    <row r="150" spans="1:10" ht="15" customHeight="1">
      <c r="A150" s="11" t="s">
        <v>437</v>
      </c>
      <c r="B150" s="8" t="s">
        <v>438</v>
      </c>
      <c r="C150" s="11"/>
      <c r="D150" s="46">
        <v>1</v>
      </c>
      <c r="E150" s="47">
        <v>6</v>
      </c>
      <c r="F150" s="48">
        <v>2</v>
      </c>
      <c r="G150" s="252">
        <v>37522</v>
      </c>
      <c r="H150" s="253"/>
      <c r="I150" s="254"/>
      <c r="J150" s="103">
        <v>195132</v>
      </c>
    </row>
    <row r="151" spans="1:10" ht="15" customHeight="1">
      <c r="A151" s="11">
        <v>481</v>
      </c>
      <c r="B151" s="8" t="s">
        <v>439</v>
      </c>
      <c r="C151" s="11"/>
      <c r="D151" s="46">
        <v>1</v>
      </c>
      <c r="E151" s="47">
        <v>6</v>
      </c>
      <c r="F151" s="48">
        <v>3</v>
      </c>
      <c r="G151" s="252"/>
      <c r="H151" s="253"/>
      <c r="I151" s="254"/>
      <c r="J151" s="103"/>
    </row>
    <row r="152" spans="1:10" ht="15" customHeight="1">
      <c r="A152" s="11" t="s">
        <v>440</v>
      </c>
      <c r="B152" s="8" t="s">
        <v>441</v>
      </c>
      <c r="C152" s="11"/>
      <c r="D152" s="46">
        <v>1</v>
      </c>
      <c r="E152" s="47">
        <v>6</v>
      </c>
      <c r="F152" s="48">
        <v>4</v>
      </c>
      <c r="G152" s="252">
        <v>16845483</v>
      </c>
      <c r="H152" s="253"/>
      <c r="I152" s="254"/>
      <c r="J152" s="103">
        <v>4128403</v>
      </c>
    </row>
    <row r="153" spans="1:10" ht="15" customHeight="1">
      <c r="A153" s="11">
        <v>495</v>
      </c>
      <c r="B153" s="8" t="s">
        <v>442</v>
      </c>
      <c r="C153" s="11"/>
      <c r="D153" s="46">
        <v>1</v>
      </c>
      <c r="E153" s="47">
        <v>6</v>
      </c>
      <c r="F153" s="48">
        <v>5</v>
      </c>
      <c r="G153" s="252"/>
      <c r="H153" s="253"/>
      <c r="I153" s="254"/>
      <c r="J153" s="103"/>
    </row>
    <row r="154" spans="1:10" ht="13.5">
      <c r="A154" s="11"/>
      <c r="B154" s="8" t="s">
        <v>443</v>
      </c>
      <c r="C154" s="11"/>
      <c r="D154" s="46">
        <v>1</v>
      </c>
      <c r="E154" s="47">
        <v>6</v>
      </c>
      <c r="F154" s="48">
        <v>6</v>
      </c>
      <c r="G154" s="252">
        <f>G89+G116+G119+G127+G128+G152+G153</f>
        <v>202047651</v>
      </c>
      <c r="H154" s="253"/>
      <c r="I154" s="254"/>
      <c r="J154" s="103">
        <f>J89+J116+J119+J127+J128+J152+J153</f>
        <v>201161471</v>
      </c>
    </row>
    <row r="155" spans="1:10" ht="15" customHeight="1">
      <c r="A155" s="11">
        <v>89</v>
      </c>
      <c r="B155" s="9" t="s">
        <v>444</v>
      </c>
      <c r="C155" s="11"/>
      <c r="D155" s="46">
        <v>1</v>
      </c>
      <c r="E155" s="47">
        <v>6</v>
      </c>
      <c r="F155" s="48">
        <v>7</v>
      </c>
      <c r="G155" s="285">
        <v>777483</v>
      </c>
      <c r="H155" s="286"/>
      <c r="I155" s="287"/>
      <c r="J155" s="105">
        <v>3939749</v>
      </c>
    </row>
    <row r="156" spans="1:10" ht="15" customHeight="1">
      <c r="A156" s="11"/>
      <c r="B156" s="9" t="s">
        <v>445</v>
      </c>
      <c r="C156" s="11"/>
      <c r="D156" s="46">
        <v>1</v>
      </c>
      <c r="E156" s="47">
        <v>6</v>
      </c>
      <c r="F156" s="48">
        <v>8</v>
      </c>
      <c r="G156" s="252">
        <f>G154+G155</f>
        <v>202825134</v>
      </c>
      <c r="H156" s="253"/>
      <c r="I156" s="254"/>
      <c r="J156" s="103">
        <f>J154+J155</f>
        <v>205101220</v>
      </c>
    </row>
    <row r="158" spans="1:10">
      <c r="B158" s="242"/>
      <c r="C158" s="242"/>
    </row>
    <row r="159" spans="1:10">
      <c r="B159" s="283" t="s">
        <v>57</v>
      </c>
      <c r="C159" s="283"/>
      <c r="E159" s="36"/>
      <c r="F159" s="36"/>
      <c r="G159" s="36"/>
      <c r="H159" s="36"/>
      <c r="J159" s="51" t="s">
        <v>622</v>
      </c>
    </row>
    <row r="160" spans="1:10">
      <c r="B160" s="284">
        <v>41943</v>
      </c>
      <c r="C160" s="283"/>
      <c r="E160" s="242"/>
      <c r="F160" s="242"/>
      <c r="G160" s="242"/>
      <c r="H160" s="242"/>
      <c r="I160" s="51" t="s">
        <v>250</v>
      </c>
      <c r="J160" s="82" t="s">
        <v>607</v>
      </c>
    </row>
    <row r="161" spans="2:8">
      <c r="B161" s="242"/>
      <c r="C161" s="242"/>
      <c r="E161" s="242"/>
      <c r="F161" s="242"/>
      <c r="G161" s="242"/>
      <c r="H161" s="242"/>
    </row>
  </sheetData>
  <mergeCells count="102">
    <mergeCell ref="G155:I155"/>
    <mergeCell ref="G156:I156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49:I149"/>
    <mergeCell ref="G150:I150"/>
    <mergeCell ref="G151:I151"/>
    <mergeCell ref="G152:I152"/>
    <mergeCell ref="G153:I153"/>
    <mergeCell ref="G154:I154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21:I121"/>
    <mergeCell ref="B161:C161"/>
    <mergeCell ref="E161:H161"/>
    <mergeCell ref="B158:C158"/>
    <mergeCell ref="B159:C159"/>
    <mergeCell ref="B160:C160"/>
    <mergeCell ref="E160:H16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H8:I8"/>
    <mergeCell ref="B3:I3"/>
    <mergeCell ref="B4:I4"/>
    <mergeCell ref="B5:I5"/>
    <mergeCell ref="B6:I6"/>
    <mergeCell ref="B7:I7"/>
    <mergeCell ref="D18:F18"/>
    <mergeCell ref="A9:J9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A10:J10"/>
    <mergeCell ref="D87:F87"/>
    <mergeCell ref="D88:F88"/>
    <mergeCell ref="G87:H87"/>
    <mergeCell ref="G88:H88"/>
    <mergeCell ref="G89:I89"/>
    <mergeCell ref="G90:I90"/>
    <mergeCell ref="G91:I91"/>
    <mergeCell ref="G92:I92"/>
    <mergeCell ref="G105:I105"/>
    <mergeCell ref="G100:I100"/>
    <mergeCell ref="G101:I101"/>
    <mergeCell ref="G102:I102"/>
    <mergeCell ref="G103:I103"/>
    <mergeCell ref="G104:I104"/>
    <mergeCell ref="I87:J87"/>
    <mergeCell ref="G94:I94"/>
    <mergeCell ref="G95:I95"/>
    <mergeCell ref="G96:I96"/>
    <mergeCell ref="G97:I97"/>
    <mergeCell ref="G98:I98"/>
    <mergeCell ref="G99:I99"/>
    <mergeCell ref="G106:I106"/>
    <mergeCell ref="G107:I107"/>
    <mergeCell ref="G108:I108"/>
    <mergeCell ref="G109:I109"/>
    <mergeCell ref="G110:I110"/>
    <mergeCell ref="G111:I111"/>
    <mergeCell ref="G112:I112"/>
    <mergeCell ref="I88:J88"/>
    <mergeCell ref="G93:I93"/>
  </mergeCells>
  <printOptions horizontalCentered="1"/>
  <pageMargins left="0.19685039370078741" right="0.19685039370078741" top="0.19685039370078741" bottom="0.1968503937007874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" zoomScaleNormal="100" zoomScaleSheetLayoutView="100" workbookViewId="0">
      <selection activeCell="H73" sqref="H73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4.42578125" style="1" bestFit="1" customWidth="1"/>
    <col min="10" max="16384" width="9.140625" style="1"/>
  </cols>
  <sheetData>
    <row r="1" spans="1:9" ht="13.5">
      <c r="I1" s="2" t="s">
        <v>59</v>
      </c>
    </row>
    <row r="2" spans="1:9" ht="13.5">
      <c r="I2" s="3" t="s">
        <v>491</v>
      </c>
    </row>
    <row r="3" spans="1:9">
      <c r="A3" s="34" t="s">
        <v>61</v>
      </c>
      <c r="B3" s="167" t="s">
        <v>62</v>
      </c>
      <c r="C3" s="168"/>
      <c r="D3" s="168"/>
      <c r="E3" s="168"/>
      <c r="F3" s="168"/>
      <c r="G3" s="168"/>
      <c r="H3" s="168"/>
      <c r="I3" s="169"/>
    </row>
    <row r="4" spans="1:9" ht="12.75" customHeight="1">
      <c r="A4" s="34" t="s">
        <v>63</v>
      </c>
      <c r="B4" s="167" t="s">
        <v>25</v>
      </c>
      <c r="C4" s="168"/>
      <c r="D4" s="168"/>
      <c r="E4" s="168"/>
      <c r="F4" s="168"/>
      <c r="G4" s="168"/>
      <c r="H4" s="168"/>
      <c r="I4" s="169"/>
    </row>
    <row r="5" spans="1:9">
      <c r="A5" s="34" t="s">
        <v>6</v>
      </c>
      <c r="B5" s="170" t="s">
        <v>488</v>
      </c>
      <c r="C5" s="171"/>
      <c r="D5" s="171"/>
      <c r="E5" s="171"/>
      <c r="F5" s="171"/>
      <c r="G5" s="171"/>
      <c r="H5" s="171"/>
      <c r="I5" s="172"/>
    </row>
    <row r="6" spans="1:9">
      <c r="A6" s="34" t="s">
        <v>64</v>
      </c>
      <c r="B6" s="170">
        <v>420059834009</v>
      </c>
      <c r="C6" s="171"/>
      <c r="D6" s="171"/>
      <c r="E6" s="171"/>
      <c r="F6" s="171"/>
      <c r="G6" s="171"/>
      <c r="H6" s="171"/>
      <c r="I6" s="172"/>
    </row>
    <row r="7" spans="1:9">
      <c r="A7" s="34" t="s">
        <v>65</v>
      </c>
      <c r="B7" s="170">
        <v>420059834009</v>
      </c>
      <c r="C7" s="171"/>
      <c r="D7" s="171"/>
      <c r="E7" s="171"/>
      <c r="F7" s="171"/>
      <c r="G7" s="171"/>
      <c r="H7" s="171"/>
      <c r="I7" s="172"/>
    </row>
    <row r="8" spans="1:9">
      <c r="F8" s="5"/>
      <c r="G8" s="5"/>
      <c r="H8" s="5"/>
      <c r="I8" s="5"/>
    </row>
    <row r="9" spans="1:9" ht="13.5" thickBot="1">
      <c r="A9" s="291" t="s">
        <v>492</v>
      </c>
      <c r="B9" s="291"/>
      <c r="C9" s="291"/>
      <c r="D9" s="291"/>
      <c r="E9" s="291"/>
      <c r="F9" s="291"/>
      <c r="G9" s="291"/>
      <c r="H9" s="291"/>
      <c r="I9" s="291"/>
    </row>
    <row r="10" spans="1:9" ht="14.25" thickTop="1" thickBot="1">
      <c r="A10" s="288" t="s">
        <v>493</v>
      </c>
      <c r="B10" s="288"/>
      <c r="C10" s="288"/>
      <c r="D10" s="288"/>
      <c r="E10" s="288"/>
      <c r="F10" s="288"/>
      <c r="G10" s="288"/>
      <c r="H10" s="288"/>
      <c r="I10" s="288"/>
    </row>
    <row r="11" spans="1:9" ht="13.5" thickTop="1">
      <c r="A11" s="90"/>
      <c r="B11" s="90"/>
      <c r="C11" s="90"/>
      <c r="D11" s="90"/>
      <c r="E11" s="90"/>
      <c r="F11" s="90"/>
      <c r="G11" s="90"/>
      <c r="H11" s="90"/>
    </row>
    <row r="12" spans="1:9">
      <c r="B12" s="244" t="s">
        <v>625</v>
      </c>
      <c r="C12" s="244"/>
      <c r="D12" s="244"/>
      <c r="E12" s="244"/>
      <c r="F12" s="244"/>
      <c r="G12" s="244"/>
      <c r="H12" s="244"/>
    </row>
    <row r="13" spans="1:9">
      <c r="I13" s="6" t="s">
        <v>449</v>
      </c>
    </row>
    <row r="14" spans="1:9" ht="12.75" customHeight="1">
      <c r="A14" s="269" t="s">
        <v>494</v>
      </c>
      <c r="B14" s="289" t="s">
        <v>495</v>
      </c>
      <c r="C14" s="290" t="s">
        <v>8</v>
      </c>
      <c r="D14" s="289" t="s">
        <v>496</v>
      </c>
      <c r="E14" s="289" t="s">
        <v>451</v>
      </c>
      <c r="F14" s="289"/>
      <c r="G14" s="289"/>
      <c r="H14" s="289" t="s">
        <v>9</v>
      </c>
      <c r="I14" s="289"/>
    </row>
    <row r="15" spans="1:9" ht="12.75" customHeight="1">
      <c r="A15" s="270"/>
      <c r="B15" s="289"/>
      <c r="C15" s="290"/>
      <c r="D15" s="289"/>
      <c r="E15" s="289"/>
      <c r="F15" s="289"/>
      <c r="G15" s="289"/>
      <c r="H15" s="289"/>
      <c r="I15" s="289"/>
    </row>
    <row r="16" spans="1:9">
      <c r="A16" s="270"/>
      <c r="B16" s="289"/>
      <c r="C16" s="290"/>
      <c r="D16" s="289"/>
      <c r="E16" s="289"/>
      <c r="F16" s="289"/>
      <c r="G16" s="289"/>
      <c r="H16" s="289"/>
      <c r="I16" s="289"/>
    </row>
    <row r="17" spans="1:9" ht="25.5" customHeight="1">
      <c r="A17" s="270"/>
      <c r="B17" s="289"/>
      <c r="C17" s="290"/>
      <c r="D17" s="289"/>
      <c r="E17" s="289"/>
      <c r="F17" s="289"/>
      <c r="G17" s="289"/>
      <c r="H17" s="289" t="s">
        <v>10</v>
      </c>
      <c r="I17" s="289" t="s">
        <v>11</v>
      </c>
    </row>
    <row r="18" spans="1:9">
      <c r="A18" s="271"/>
      <c r="B18" s="289"/>
      <c r="C18" s="290"/>
      <c r="D18" s="289"/>
      <c r="E18" s="289"/>
      <c r="F18" s="289"/>
      <c r="G18" s="289"/>
      <c r="H18" s="289"/>
      <c r="I18" s="289"/>
    </row>
    <row r="19" spans="1:9">
      <c r="A19" s="83">
        <v>1</v>
      </c>
      <c r="B19" s="83">
        <v>2</v>
      </c>
      <c r="C19" s="83">
        <v>3</v>
      </c>
      <c r="D19" s="83">
        <v>4</v>
      </c>
      <c r="E19" s="205">
        <v>5</v>
      </c>
      <c r="F19" s="205"/>
      <c r="G19" s="205"/>
      <c r="H19" s="83">
        <v>6</v>
      </c>
      <c r="I19" s="83">
        <v>7</v>
      </c>
    </row>
    <row r="20" spans="1:9" ht="15" customHeight="1">
      <c r="A20" s="83"/>
      <c r="B20" s="91" t="s">
        <v>497</v>
      </c>
      <c r="C20" s="83"/>
      <c r="D20" s="83"/>
      <c r="E20" s="205"/>
      <c r="F20" s="205"/>
      <c r="G20" s="205"/>
      <c r="H20" s="83"/>
      <c r="I20" s="83"/>
    </row>
    <row r="21" spans="1:9" ht="15" customHeight="1">
      <c r="A21" s="83" t="s">
        <v>0</v>
      </c>
      <c r="B21" s="8" t="s">
        <v>498</v>
      </c>
      <c r="C21" s="83"/>
      <c r="D21" s="83"/>
      <c r="E21" s="84">
        <v>4</v>
      </c>
      <c r="F21" s="85">
        <v>0</v>
      </c>
      <c r="G21" s="86">
        <v>1</v>
      </c>
      <c r="H21" s="126">
        <v>3204319</v>
      </c>
      <c r="I21" s="126">
        <v>113433</v>
      </c>
    </row>
    <row r="22" spans="1:9" ht="15" customHeight="1">
      <c r="A22" s="83"/>
      <c r="B22" s="89" t="s">
        <v>499</v>
      </c>
      <c r="C22" s="83"/>
      <c r="D22" s="83"/>
      <c r="E22" s="84"/>
      <c r="F22" s="85"/>
      <c r="G22" s="86"/>
      <c r="H22" s="125"/>
      <c r="I22" s="125"/>
    </row>
    <row r="23" spans="1:9" ht="15" customHeight="1">
      <c r="A23" s="83" t="s">
        <v>1</v>
      </c>
      <c r="B23" s="89" t="s">
        <v>500</v>
      </c>
      <c r="C23" s="83"/>
      <c r="D23" s="83" t="s">
        <v>501</v>
      </c>
      <c r="E23" s="84"/>
      <c r="F23" s="85"/>
      <c r="G23" s="86"/>
      <c r="H23" s="125"/>
      <c r="I23" s="125"/>
    </row>
    <row r="24" spans="1:9" ht="15" customHeight="1">
      <c r="A24" s="83" t="s">
        <v>2</v>
      </c>
      <c r="B24" s="89" t="s">
        <v>502</v>
      </c>
      <c r="C24" s="83"/>
      <c r="D24" s="83" t="s">
        <v>503</v>
      </c>
      <c r="E24" s="84"/>
      <c r="F24" s="85"/>
      <c r="G24" s="86"/>
      <c r="H24" s="125"/>
      <c r="I24" s="125"/>
    </row>
    <row r="25" spans="1:9" ht="15" customHeight="1">
      <c r="A25" s="83" t="s">
        <v>3</v>
      </c>
      <c r="B25" s="89" t="s">
        <v>504</v>
      </c>
      <c r="C25" s="83"/>
      <c r="D25" s="83" t="s">
        <v>501</v>
      </c>
      <c r="E25" s="84"/>
      <c r="F25" s="85"/>
      <c r="G25" s="86"/>
      <c r="H25" s="125">
        <v>5929440</v>
      </c>
      <c r="I25" s="125">
        <v>7793928</v>
      </c>
    </row>
    <row r="26" spans="1:9" ht="15" customHeight="1">
      <c r="A26" s="83" t="s">
        <v>4</v>
      </c>
      <c r="B26" s="89" t="s">
        <v>505</v>
      </c>
      <c r="C26" s="83"/>
      <c r="D26" s="83" t="s">
        <v>503</v>
      </c>
      <c r="E26" s="84"/>
      <c r="F26" s="85"/>
      <c r="G26" s="86"/>
      <c r="H26" s="127">
        <v>-14973</v>
      </c>
      <c r="I26" s="125">
        <v>12175</v>
      </c>
    </row>
    <row r="27" spans="1:9" ht="15" customHeight="1">
      <c r="A27" s="83" t="s">
        <v>5</v>
      </c>
      <c r="B27" s="89" t="s">
        <v>506</v>
      </c>
      <c r="C27" s="83"/>
      <c r="D27" s="83" t="s">
        <v>503</v>
      </c>
      <c r="E27" s="84"/>
      <c r="F27" s="85"/>
      <c r="G27" s="86"/>
      <c r="H27" s="106"/>
      <c r="I27" s="106"/>
    </row>
    <row r="28" spans="1:9" ht="15" customHeight="1">
      <c r="A28" s="83" t="s">
        <v>507</v>
      </c>
      <c r="B28" s="89" t="s">
        <v>508</v>
      </c>
      <c r="C28" s="83"/>
      <c r="D28" s="83" t="s">
        <v>503</v>
      </c>
      <c r="E28" s="84"/>
      <c r="F28" s="85"/>
      <c r="G28" s="86"/>
      <c r="H28" s="106"/>
      <c r="I28" s="106"/>
    </row>
    <row r="29" spans="1:9" ht="26.25" customHeight="1">
      <c r="A29" s="83" t="s">
        <v>509</v>
      </c>
      <c r="B29" s="89" t="s">
        <v>510</v>
      </c>
      <c r="C29" s="83"/>
      <c r="D29" s="83" t="s">
        <v>503</v>
      </c>
      <c r="E29" s="84"/>
      <c r="F29" s="85"/>
      <c r="G29" s="86"/>
      <c r="H29" s="106"/>
      <c r="I29" s="106"/>
    </row>
    <row r="30" spans="1:9" ht="15" customHeight="1">
      <c r="A30" s="7" t="s">
        <v>511</v>
      </c>
      <c r="B30" s="8" t="s">
        <v>512</v>
      </c>
      <c r="C30" s="83"/>
      <c r="D30" s="83"/>
      <c r="E30" s="84">
        <v>4</v>
      </c>
      <c r="F30" s="85">
        <v>0</v>
      </c>
      <c r="G30" s="86">
        <v>2</v>
      </c>
      <c r="H30" s="126">
        <f>H23+H24+H25+H26+H27+H28+H29</f>
        <v>5914467</v>
      </c>
      <c r="I30" s="126">
        <f>I23+I24+I25+I26+I27+I28+I29</f>
        <v>7806103</v>
      </c>
    </row>
    <row r="31" spans="1:9" ht="15" customHeight="1">
      <c r="A31" s="83" t="s">
        <v>513</v>
      </c>
      <c r="B31" s="89" t="s">
        <v>514</v>
      </c>
      <c r="C31" s="83"/>
      <c r="D31" s="83" t="s">
        <v>503</v>
      </c>
      <c r="E31" s="85"/>
      <c r="F31" s="85"/>
      <c r="G31" s="85"/>
      <c r="H31" s="127">
        <v>-21006411</v>
      </c>
      <c r="I31" s="127">
        <v>-504398</v>
      </c>
    </row>
    <row r="32" spans="1:9" ht="15" customHeight="1">
      <c r="A32" s="83" t="s">
        <v>515</v>
      </c>
      <c r="B32" s="89" t="s">
        <v>516</v>
      </c>
      <c r="C32" s="83"/>
      <c r="D32" s="83" t="s">
        <v>503</v>
      </c>
      <c r="E32" s="85"/>
      <c r="F32" s="85"/>
      <c r="G32" s="85"/>
      <c r="H32" s="128">
        <v>-64981300</v>
      </c>
      <c r="I32" s="128">
        <v>8224449</v>
      </c>
    </row>
    <row r="33" spans="1:9" ht="14.25" customHeight="1">
      <c r="A33" s="83" t="s">
        <v>517</v>
      </c>
      <c r="B33" s="89" t="s">
        <v>518</v>
      </c>
      <c r="C33" s="83"/>
      <c r="D33" s="83" t="s">
        <v>503</v>
      </c>
      <c r="E33" s="85"/>
      <c r="F33" s="85"/>
      <c r="G33" s="85"/>
      <c r="H33" s="127">
        <v>-1125091</v>
      </c>
      <c r="I33" s="127">
        <v>-1167058</v>
      </c>
    </row>
    <row r="34" spans="1:9" ht="15" customHeight="1">
      <c r="A34" s="83" t="s">
        <v>519</v>
      </c>
      <c r="B34" s="89" t="s">
        <v>520</v>
      </c>
      <c r="C34" s="83"/>
      <c r="D34" s="83" t="s">
        <v>503</v>
      </c>
      <c r="E34" s="85"/>
      <c r="F34" s="85"/>
      <c r="G34" s="85"/>
      <c r="H34" s="128">
        <v>-527406</v>
      </c>
      <c r="I34" s="128" t="s">
        <v>630</v>
      </c>
    </row>
    <row r="35" spans="1:9" ht="14.25" customHeight="1">
      <c r="A35" s="83" t="s">
        <v>521</v>
      </c>
      <c r="B35" s="89" t="s">
        <v>522</v>
      </c>
      <c r="C35" s="83"/>
      <c r="D35" s="83" t="s">
        <v>503</v>
      </c>
      <c r="E35" s="85"/>
      <c r="F35" s="85"/>
      <c r="G35" s="85"/>
      <c r="H35" s="127">
        <v>-3502334</v>
      </c>
      <c r="I35" s="127" t="s">
        <v>631</v>
      </c>
    </row>
    <row r="36" spans="1:9" ht="15" customHeight="1">
      <c r="A36" s="83" t="s">
        <v>523</v>
      </c>
      <c r="B36" s="89" t="s">
        <v>524</v>
      </c>
      <c r="C36" s="83"/>
      <c r="D36" s="83" t="s">
        <v>503</v>
      </c>
      <c r="E36" s="85"/>
      <c r="F36" s="85"/>
      <c r="G36" s="85"/>
      <c r="H36" s="127">
        <v>-9497979</v>
      </c>
      <c r="I36" s="127">
        <v>5013136</v>
      </c>
    </row>
    <row r="37" spans="1:9" ht="15" customHeight="1">
      <c r="A37" s="83" t="s">
        <v>525</v>
      </c>
      <c r="B37" s="89" t="s">
        <v>526</v>
      </c>
      <c r="C37" s="83"/>
      <c r="D37" s="83" t="s">
        <v>503</v>
      </c>
      <c r="E37" s="85"/>
      <c r="F37" s="85"/>
      <c r="G37" s="85"/>
      <c r="H37" s="106"/>
      <c r="I37" s="106"/>
    </row>
    <row r="38" spans="1:9" ht="15" customHeight="1">
      <c r="A38" s="7" t="s">
        <v>527</v>
      </c>
      <c r="B38" s="8" t="s">
        <v>528</v>
      </c>
      <c r="C38" s="83"/>
      <c r="D38" s="83"/>
      <c r="E38" s="84">
        <v>4</v>
      </c>
      <c r="F38" s="85">
        <v>0</v>
      </c>
      <c r="G38" s="86">
        <v>3</v>
      </c>
      <c r="H38" s="129">
        <f>H31+H32+H33+H34+H35+H36+H37</f>
        <v>-100640521</v>
      </c>
      <c r="I38" s="126">
        <f>I31+I32+I33+I34+I35+I36+I37</f>
        <v>17058317</v>
      </c>
    </row>
    <row r="39" spans="1:9" ht="15" customHeight="1">
      <c r="A39" s="7" t="s">
        <v>529</v>
      </c>
      <c r="B39" s="8" t="s">
        <v>530</v>
      </c>
      <c r="C39" s="83"/>
      <c r="D39" s="83"/>
      <c r="E39" s="84">
        <v>4</v>
      </c>
      <c r="F39" s="85">
        <v>0</v>
      </c>
      <c r="G39" s="86">
        <v>4</v>
      </c>
      <c r="H39" s="129">
        <f>H21+H30+H38</f>
        <v>-91521735</v>
      </c>
      <c r="I39" s="126">
        <f>I21+I30+I38</f>
        <v>24977853</v>
      </c>
    </row>
    <row r="40" spans="1:9" ht="15" customHeight="1">
      <c r="A40" s="83"/>
      <c r="B40" s="89" t="s">
        <v>531</v>
      </c>
      <c r="C40" s="83"/>
      <c r="D40" s="83"/>
      <c r="E40" s="85"/>
      <c r="F40" s="85"/>
      <c r="G40" s="85"/>
      <c r="H40" s="106"/>
      <c r="I40" s="106"/>
    </row>
    <row r="41" spans="1:9" ht="15" customHeight="1">
      <c r="A41" s="7" t="s">
        <v>532</v>
      </c>
      <c r="B41" s="8" t="s">
        <v>533</v>
      </c>
      <c r="C41" s="83"/>
      <c r="D41" s="83"/>
      <c r="E41" s="84">
        <v>4</v>
      </c>
      <c r="F41" s="85">
        <v>0</v>
      </c>
      <c r="G41" s="86">
        <v>5</v>
      </c>
      <c r="H41" s="126">
        <f>H42+H43+H44+H45+H46+H47</f>
        <v>3079784</v>
      </c>
      <c r="I41" s="126">
        <f>I42+I43+I44+I45+I46+I47</f>
        <v>5583306</v>
      </c>
    </row>
    <row r="42" spans="1:9" ht="15" customHeight="1">
      <c r="A42" s="83" t="s">
        <v>534</v>
      </c>
      <c r="B42" s="89" t="s">
        <v>535</v>
      </c>
      <c r="C42" s="83"/>
      <c r="D42" s="83" t="s">
        <v>501</v>
      </c>
      <c r="E42" s="84">
        <v>4</v>
      </c>
      <c r="F42" s="85">
        <v>0</v>
      </c>
      <c r="G42" s="86">
        <v>6</v>
      </c>
      <c r="H42" s="106"/>
      <c r="I42" s="106"/>
    </row>
    <row r="43" spans="1:9" ht="15" customHeight="1">
      <c r="A43" s="83" t="s">
        <v>536</v>
      </c>
      <c r="B43" s="89" t="s">
        <v>537</v>
      </c>
      <c r="C43" s="83"/>
      <c r="D43" s="83" t="s">
        <v>501</v>
      </c>
      <c r="E43" s="84">
        <v>4</v>
      </c>
      <c r="F43" s="85">
        <v>0</v>
      </c>
      <c r="G43" s="86">
        <v>7</v>
      </c>
      <c r="H43" s="106"/>
      <c r="I43" s="106"/>
    </row>
    <row r="44" spans="1:9" ht="15" customHeight="1">
      <c r="A44" s="83" t="s">
        <v>538</v>
      </c>
      <c r="B44" s="89" t="s">
        <v>539</v>
      </c>
      <c r="C44" s="83"/>
      <c r="D44" s="83" t="s">
        <v>501</v>
      </c>
      <c r="E44" s="84">
        <v>4</v>
      </c>
      <c r="F44" s="85">
        <v>0</v>
      </c>
      <c r="G44" s="86">
        <v>8</v>
      </c>
      <c r="H44" s="106"/>
      <c r="I44" s="106"/>
    </row>
    <row r="45" spans="1:9" ht="15" customHeight="1">
      <c r="A45" s="83" t="s">
        <v>540</v>
      </c>
      <c r="B45" s="89" t="s">
        <v>541</v>
      </c>
      <c r="C45" s="83"/>
      <c r="D45" s="83" t="s">
        <v>501</v>
      </c>
      <c r="E45" s="84">
        <v>4</v>
      </c>
      <c r="F45" s="85">
        <v>0</v>
      </c>
      <c r="G45" s="86">
        <v>9</v>
      </c>
      <c r="H45" s="106"/>
      <c r="I45" s="106"/>
    </row>
    <row r="46" spans="1:9" ht="15" customHeight="1">
      <c r="A46" s="83" t="s">
        <v>542</v>
      </c>
      <c r="B46" s="89" t="s">
        <v>543</v>
      </c>
      <c r="C46" s="83"/>
      <c r="D46" s="83" t="s">
        <v>501</v>
      </c>
      <c r="E46" s="84">
        <v>4</v>
      </c>
      <c r="F46" s="85">
        <v>1</v>
      </c>
      <c r="G46" s="86">
        <v>0</v>
      </c>
      <c r="H46" s="106"/>
      <c r="I46" s="106"/>
    </row>
    <row r="47" spans="1:9" ht="15" customHeight="1">
      <c r="A47" s="83" t="s">
        <v>544</v>
      </c>
      <c r="B47" s="89" t="s">
        <v>12</v>
      </c>
      <c r="C47" s="83"/>
      <c r="D47" s="83" t="s">
        <v>501</v>
      </c>
      <c r="E47" s="84">
        <v>4</v>
      </c>
      <c r="F47" s="85">
        <v>1</v>
      </c>
      <c r="G47" s="86">
        <v>1</v>
      </c>
      <c r="H47" s="125">
        <v>3079784</v>
      </c>
      <c r="I47" s="125">
        <v>5583306</v>
      </c>
    </row>
    <row r="48" spans="1:9" ht="15" customHeight="1">
      <c r="A48" s="7" t="s">
        <v>545</v>
      </c>
      <c r="B48" s="8" t="s">
        <v>546</v>
      </c>
      <c r="C48" s="83"/>
      <c r="D48" s="83"/>
      <c r="E48" s="84">
        <v>4</v>
      </c>
      <c r="F48" s="85">
        <v>1</v>
      </c>
      <c r="G48" s="86">
        <v>2</v>
      </c>
      <c r="H48" s="129">
        <f>H49+H50+H51+H52</f>
        <v>7367963</v>
      </c>
      <c r="I48" s="129">
        <f>I49+I50+I51+I52</f>
        <v>24636774</v>
      </c>
    </row>
    <row r="49" spans="1:9" ht="15" customHeight="1">
      <c r="A49" s="83" t="s">
        <v>547</v>
      </c>
      <c r="B49" s="89" t="s">
        <v>548</v>
      </c>
      <c r="C49" s="83"/>
      <c r="D49" s="83" t="s">
        <v>549</v>
      </c>
      <c r="E49" s="84">
        <v>4</v>
      </c>
      <c r="F49" s="85">
        <v>1</v>
      </c>
      <c r="G49" s="86">
        <v>3</v>
      </c>
      <c r="H49" s="125"/>
      <c r="I49" s="130">
        <v>1711711</v>
      </c>
    </row>
    <row r="50" spans="1:9" ht="15" customHeight="1">
      <c r="A50" s="83" t="s">
        <v>550</v>
      </c>
      <c r="B50" s="89" t="s">
        <v>551</v>
      </c>
      <c r="C50" s="83"/>
      <c r="D50" s="83" t="s">
        <v>549</v>
      </c>
      <c r="E50" s="84">
        <v>4</v>
      </c>
      <c r="F50" s="85">
        <v>1</v>
      </c>
      <c r="G50" s="86">
        <v>4</v>
      </c>
      <c r="H50" s="125"/>
      <c r="I50" s="125"/>
    </row>
    <row r="51" spans="1:9" ht="15" customHeight="1">
      <c r="A51" s="83" t="s">
        <v>552</v>
      </c>
      <c r="B51" s="89" t="s">
        <v>553</v>
      </c>
      <c r="C51" s="83"/>
      <c r="D51" s="83" t="s">
        <v>549</v>
      </c>
      <c r="E51" s="84">
        <v>4</v>
      </c>
      <c r="F51" s="85">
        <v>1</v>
      </c>
      <c r="G51" s="86">
        <v>5</v>
      </c>
      <c r="H51" s="130">
        <v>5767963</v>
      </c>
      <c r="I51" s="130">
        <v>22925063</v>
      </c>
    </row>
    <row r="52" spans="1:9" ht="15" customHeight="1">
      <c r="A52" s="83" t="s">
        <v>554</v>
      </c>
      <c r="B52" s="89" t="s">
        <v>13</v>
      </c>
      <c r="C52" s="83"/>
      <c r="D52" s="83" t="s">
        <v>549</v>
      </c>
      <c r="E52" s="84">
        <v>4</v>
      </c>
      <c r="F52" s="85">
        <v>1</v>
      </c>
      <c r="G52" s="86">
        <v>6</v>
      </c>
      <c r="H52" s="130">
        <v>1600000</v>
      </c>
      <c r="I52" s="130"/>
    </row>
    <row r="53" spans="1:9" ht="15" customHeight="1">
      <c r="A53" s="7">
        <v>31</v>
      </c>
      <c r="B53" s="8" t="s">
        <v>555</v>
      </c>
      <c r="C53" s="83"/>
      <c r="D53" s="83"/>
      <c r="E53" s="84">
        <v>4</v>
      </c>
      <c r="F53" s="85">
        <v>1</v>
      </c>
      <c r="G53" s="86">
        <v>7</v>
      </c>
      <c r="H53" s="106"/>
      <c r="I53" s="106"/>
    </row>
    <row r="54" spans="1:9" ht="15" customHeight="1">
      <c r="A54" s="7" t="s">
        <v>556</v>
      </c>
      <c r="B54" s="8" t="s">
        <v>557</v>
      </c>
      <c r="C54" s="83"/>
      <c r="D54" s="83"/>
      <c r="E54" s="84">
        <v>4</v>
      </c>
      <c r="F54" s="85">
        <v>1</v>
      </c>
      <c r="G54" s="86">
        <v>8</v>
      </c>
      <c r="H54" s="129">
        <f>H48-H41</f>
        <v>4288179</v>
      </c>
      <c r="I54" s="126">
        <f>I48-I41</f>
        <v>19053468</v>
      </c>
    </row>
    <row r="55" spans="1:9" ht="15" customHeight="1">
      <c r="A55" s="83"/>
      <c r="B55" s="89" t="s">
        <v>558</v>
      </c>
      <c r="C55" s="83"/>
      <c r="D55" s="83"/>
      <c r="E55" s="84"/>
      <c r="F55" s="85"/>
      <c r="G55" s="86"/>
      <c r="H55" s="125"/>
      <c r="I55" s="125"/>
    </row>
    <row r="56" spans="1:9" ht="15" customHeight="1">
      <c r="A56" s="7" t="s">
        <v>559</v>
      </c>
      <c r="B56" s="8" t="s">
        <v>560</v>
      </c>
      <c r="C56" s="83"/>
      <c r="D56" s="83"/>
      <c r="E56" s="84">
        <v>4</v>
      </c>
      <c r="F56" s="85">
        <v>1</v>
      </c>
      <c r="G56" s="86">
        <v>9</v>
      </c>
      <c r="H56" s="126">
        <f>H57+H58+H59+H60</f>
        <v>156639389</v>
      </c>
      <c r="I56" s="126">
        <f>I57+I58+I59+I60</f>
        <v>140393994</v>
      </c>
    </row>
    <row r="57" spans="1:9" ht="15" customHeight="1">
      <c r="A57" s="83" t="s">
        <v>561</v>
      </c>
      <c r="B57" s="89" t="s">
        <v>562</v>
      </c>
      <c r="C57" s="83"/>
      <c r="D57" s="83" t="s">
        <v>501</v>
      </c>
      <c r="E57" s="84">
        <v>4</v>
      </c>
      <c r="F57" s="85">
        <v>2</v>
      </c>
      <c r="G57" s="86">
        <v>0</v>
      </c>
      <c r="H57" s="106"/>
      <c r="I57" s="106"/>
    </row>
    <row r="58" spans="1:9" ht="15" customHeight="1">
      <c r="A58" s="83" t="s">
        <v>563</v>
      </c>
      <c r="B58" s="89" t="s">
        <v>564</v>
      </c>
      <c r="C58" s="83"/>
      <c r="D58" s="83" t="s">
        <v>501</v>
      </c>
      <c r="E58" s="84">
        <v>4</v>
      </c>
      <c r="F58" s="85">
        <v>2</v>
      </c>
      <c r="G58" s="86">
        <v>1</v>
      </c>
      <c r="H58" s="125">
        <v>4811926</v>
      </c>
      <c r="I58" s="125">
        <v>25604115</v>
      </c>
    </row>
    <row r="59" spans="1:9" ht="15" customHeight="1">
      <c r="A59" s="83" t="s">
        <v>565</v>
      </c>
      <c r="B59" s="89" t="s">
        <v>566</v>
      </c>
      <c r="C59" s="83"/>
      <c r="D59" s="83" t="s">
        <v>501</v>
      </c>
      <c r="E59" s="84">
        <v>4</v>
      </c>
      <c r="F59" s="85">
        <v>2</v>
      </c>
      <c r="G59" s="86">
        <v>2</v>
      </c>
      <c r="H59" s="125">
        <v>42116616</v>
      </c>
      <c r="I59" s="125">
        <v>91864816</v>
      </c>
    </row>
    <row r="60" spans="1:9" ht="15" customHeight="1">
      <c r="A60" s="83" t="s">
        <v>567</v>
      </c>
      <c r="B60" s="89" t="s">
        <v>14</v>
      </c>
      <c r="C60" s="83"/>
      <c r="D60" s="83" t="s">
        <v>501</v>
      </c>
      <c r="E60" s="84">
        <v>4</v>
      </c>
      <c r="F60" s="85">
        <v>2</v>
      </c>
      <c r="G60" s="86">
        <v>3</v>
      </c>
      <c r="H60" s="125">
        <v>109710847</v>
      </c>
      <c r="I60" s="125">
        <v>22925063</v>
      </c>
    </row>
    <row r="61" spans="1:9" ht="15" customHeight="1">
      <c r="A61" s="7" t="s">
        <v>568</v>
      </c>
      <c r="B61" s="8" t="s">
        <v>569</v>
      </c>
      <c r="C61" s="83"/>
      <c r="D61" s="83"/>
      <c r="E61" s="84">
        <v>4</v>
      </c>
      <c r="F61" s="85">
        <v>2</v>
      </c>
      <c r="G61" s="86">
        <v>4</v>
      </c>
      <c r="H61" s="129">
        <f>H62+H63+H64+H65+H66+H67</f>
        <v>59493586</v>
      </c>
      <c r="I61" s="126">
        <f>I62+I63+I64+I65+I66+I67</f>
        <v>139767780</v>
      </c>
    </row>
    <row r="62" spans="1:9" ht="15" customHeight="1">
      <c r="A62" s="83" t="s">
        <v>570</v>
      </c>
      <c r="B62" s="89" t="s">
        <v>571</v>
      </c>
      <c r="C62" s="83"/>
      <c r="D62" s="83" t="s">
        <v>549</v>
      </c>
      <c r="E62" s="84">
        <v>4</v>
      </c>
      <c r="F62" s="85">
        <v>2</v>
      </c>
      <c r="G62" s="86">
        <v>5</v>
      </c>
      <c r="H62" s="130">
        <v>318044</v>
      </c>
      <c r="I62" s="125">
        <v>114487</v>
      </c>
    </row>
    <row r="63" spans="1:9" ht="15" customHeight="1">
      <c r="A63" s="83" t="s">
        <v>572</v>
      </c>
      <c r="B63" s="89" t="s">
        <v>573</v>
      </c>
      <c r="C63" s="83"/>
      <c r="D63" s="83" t="s">
        <v>549</v>
      </c>
      <c r="E63" s="84">
        <v>4</v>
      </c>
      <c r="F63" s="85">
        <v>2</v>
      </c>
      <c r="G63" s="86">
        <v>6</v>
      </c>
      <c r="H63" s="130">
        <v>8708797</v>
      </c>
      <c r="I63" s="125">
        <v>25841104</v>
      </c>
    </row>
    <row r="64" spans="1:9" ht="15" customHeight="1">
      <c r="A64" s="83" t="s">
        <v>574</v>
      </c>
      <c r="B64" s="89" t="s">
        <v>575</v>
      </c>
      <c r="C64" s="83"/>
      <c r="D64" s="83" t="s">
        <v>549</v>
      </c>
      <c r="E64" s="84">
        <v>4</v>
      </c>
      <c r="F64" s="85">
        <v>2</v>
      </c>
      <c r="G64" s="86">
        <v>7</v>
      </c>
      <c r="H64" s="130">
        <v>48737265</v>
      </c>
      <c r="I64" s="125">
        <v>93881796</v>
      </c>
    </row>
    <row r="65" spans="1:9" ht="15" customHeight="1">
      <c r="A65" s="83" t="s">
        <v>576</v>
      </c>
      <c r="B65" s="89" t="s">
        <v>15</v>
      </c>
      <c r="C65" s="83"/>
      <c r="D65" s="83" t="s">
        <v>549</v>
      </c>
      <c r="E65" s="84">
        <v>4</v>
      </c>
      <c r="F65" s="85">
        <v>2</v>
      </c>
      <c r="G65" s="86">
        <v>8</v>
      </c>
      <c r="H65" s="130">
        <v>1625681</v>
      </c>
      <c r="I65" s="125">
        <v>3780901</v>
      </c>
    </row>
    <row r="66" spans="1:9" ht="15" customHeight="1">
      <c r="A66" s="83" t="s">
        <v>577</v>
      </c>
      <c r="B66" s="89" t="s">
        <v>578</v>
      </c>
      <c r="C66" s="83"/>
      <c r="D66" s="83" t="s">
        <v>549</v>
      </c>
      <c r="E66" s="84">
        <v>4</v>
      </c>
      <c r="F66" s="85">
        <v>2</v>
      </c>
      <c r="G66" s="86">
        <v>9</v>
      </c>
      <c r="H66" s="130">
        <v>103799</v>
      </c>
      <c r="I66" s="125">
        <v>731957</v>
      </c>
    </row>
    <row r="67" spans="1:9" ht="15" customHeight="1">
      <c r="A67" s="83" t="s">
        <v>579</v>
      </c>
      <c r="B67" s="89" t="s">
        <v>580</v>
      </c>
      <c r="C67" s="83"/>
      <c r="D67" s="83" t="s">
        <v>549</v>
      </c>
      <c r="E67" s="84">
        <v>4</v>
      </c>
      <c r="F67" s="85">
        <v>3</v>
      </c>
      <c r="G67" s="86">
        <v>0</v>
      </c>
      <c r="H67" s="125"/>
      <c r="I67" s="125">
        <v>15417535</v>
      </c>
    </row>
    <row r="68" spans="1:9" ht="15" customHeight="1">
      <c r="A68" s="7" t="s">
        <v>581</v>
      </c>
      <c r="B68" s="8" t="s">
        <v>582</v>
      </c>
      <c r="C68" s="83"/>
      <c r="D68" s="83"/>
      <c r="E68" s="84">
        <v>4</v>
      </c>
      <c r="F68" s="85">
        <v>3</v>
      </c>
      <c r="G68" s="86">
        <v>1</v>
      </c>
      <c r="H68" s="126">
        <f>H56-H61</f>
        <v>97145803</v>
      </c>
      <c r="I68" s="126">
        <f>I56-I61</f>
        <v>626214</v>
      </c>
    </row>
    <row r="69" spans="1:9" ht="15" customHeight="1">
      <c r="A69" s="7" t="s">
        <v>583</v>
      </c>
      <c r="B69" s="8" t="s">
        <v>584</v>
      </c>
      <c r="C69" s="83"/>
      <c r="D69" s="83"/>
      <c r="E69" s="84">
        <v>4</v>
      </c>
      <c r="F69" s="85">
        <v>3</v>
      </c>
      <c r="G69" s="86">
        <v>2</v>
      </c>
      <c r="H69" s="126"/>
      <c r="I69" s="125"/>
    </row>
    <row r="70" spans="1:9" ht="15" customHeight="1">
      <c r="A70" s="7" t="s">
        <v>585</v>
      </c>
      <c r="B70" s="89" t="s">
        <v>586</v>
      </c>
      <c r="C70" s="83"/>
      <c r="D70" s="83"/>
      <c r="E70" s="84">
        <v>4</v>
      </c>
      <c r="F70" s="85">
        <v>3</v>
      </c>
      <c r="G70" s="86">
        <v>3</v>
      </c>
      <c r="H70" s="125">
        <f>H53+H68</f>
        <v>97145803</v>
      </c>
      <c r="I70" s="125">
        <f>I39+I53+I68</f>
        <v>25604067</v>
      </c>
    </row>
    <row r="71" spans="1:9" ht="15" customHeight="1">
      <c r="A71" s="7" t="s">
        <v>587</v>
      </c>
      <c r="B71" s="89" t="s">
        <v>588</v>
      </c>
      <c r="C71" s="83"/>
      <c r="D71" s="83"/>
      <c r="E71" s="84">
        <v>4</v>
      </c>
      <c r="F71" s="85">
        <v>3</v>
      </c>
      <c r="G71" s="86">
        <v>4</v>
      </c>
      <c r="H71" s="130">
        <f>-H39+H54+H69</f>
        <v>95809914</v>
      </c>
      <c r="I71" s="130">
        <f>I54+I69</f>
        <v>19053468</v>
      </c>
    </row>
    <row r="72" spans="1:9" ht="15" customHeight="1">
      <c r="A72" s="7" t="s">
        <v>589</v>
      </c>
      <c r="B72" s="89" t="s">
        <v>590</v>
      </c>
      <c r="C72" s="83"/>
      <c r="D72" s="83"/>
      <c r="E72" s="84">
        <v>4</v>
      </c>
      <c r="F72" s="85">
        <v>3</v>
      </c>
      <c r="G72" s="86">
        <v>5</v>
      </c>
      <c r="H72" s="125">
        <f>H70-H71</f>
        <v>1335889</v>
      </c>
      <c r="I72" s="125">
        <f>I70-I71</f>
        <v>6550599</v>
      </c>
    </row>
    <row r="73" spans="1:9" ht="15" customHeight="1">
      <c r="A73" s="7" t="s">
        <v>591</v>
      </c>
      <c r="B73" s="89" t="s">
        <v>592</v>
      </c>
      <c r="C73" s="83"/>
      <c r="D73" s="83"/>
      <c r="E73" s="84">
        <v>4</v>
      </c>
      <c r="F73" s="85">
        <v>3</v>
      </c>
      <c r="G73" s="86">
        <v>6</v>
      </c>
      <c r="H73" s="125"/>
      <c r="I73" s="125"/>
    </row>
    <row r="74" spans="1:9" ht="15" customHeight="1">
      <c r="A74" s="7" t="s">
        <v>593</v>
      </c>
      <c r="B74" s="89" t="s">
        <v>594</v>
      </c>
      <c r="C74" s="83"/>
      <c r="D74" s="83"/>
      <c r="E74" s="84">
        <v>4</v>
      </c>
      <c r="F74" s="85">
        <v>3</v>
      </c>
      <c r="G74" s="86">
        <v>7</v>
      </c>
      <c r="H74" s="125">
        <v>4241178</v>
      </c>
      <c r="I74" s="125">
        <v>4241178</v>
      </c>
    </row>
    <row r="75" spans="1:9" ht="15" customHeight="1">
      <c r="A75" s="7" t="s">
        <v>595</v>
      </c>
      <c r="B75" s="89" t="s">
        <v>596</v>
      </c>
      <c r="C75" s="83"/>
      <c r="D75" s="83" t="s">
        <v>501</v>
      </c>
      <c r="E75" s="84">
        <v>4</v>
      </c>
      <c r="F75" s="85">
        <v>3</v>
      </c>
      <c r="G75" s="86">
        <v>8</v>
      </c>
      <c r="H75" s="125">
        <v>72619</v>
      </c>
      <c r="I75" s="125">
        <v>40606</v>
      </c>
    </row>
    <row r="76" spans="1:9" ht="15" customHeight="1">
      <c r="A76" s="7" t="s">
        <v>597</v>
      </c>
      <c r="B76" s="89" t="s">
        <v>598</v>
      </c>
      <c r="C76" s="83"/>
      <c r="D76" s="83" t="s">
        <v>549</v>
      </c>
      <c r="E76" s="84">
        <v>4</v>
      </c>
      <c r="F76" s="85">
        <v>3</v>
      </c>
      <c r="G76" s="86">
        <v>9</v>
      </c>
      <c r="H76" s="125">
        <v>155272</v>
      </c>
      <c r="I76" s="125">
        <v>92706</v>
      </c>
    </row>
    <row r="77" spans="1:9" ht="15" customHeight="1">
      <c r="A77" s="7" t="s">
        <v>599</v>
      </c>
      <c r="B77" s="89" t="s">
        <v>600</v>
      </c>
      <c r="C77" s="83"/>
      <c r="D77" s="83"/>
      <c r="E77" s="84">
        <v>4</v>
      </c>
      <c r="F77" s="85">
        <v>4</v>
      </c>
      <c r="G77" s="86">
        <v>0</v>
      </c>
      <c r="H77" s="125">
        <f>H74+H72-H73+H75-H76</f>
        <v>5494414</v>
      </c>
      <c r="I77" s="125">
        <f>I74+I72-I73+I75-I76</f>
        <v>10739677</v>
      </c>
    </row>
    <row r="79" spans="1:9" ht="13.5">
      <c r="A79" s="92"/>
      <c r="B79" s="1" t="s">
        <v>57</v>
      </c>
      <c r="C79" s="36"/>
      <c r="D79" s="36"/>
      <c r="E79" s="36"/>
      <c r="F79" s="36"/>
      <c r="I79" s="88" t="s">
        <v>626</v>
      </c>
    </row>
    <row r="80" spans="1:9" ht="13.5">
      <c r="A80" s="92"/>
      <c r="B80" s="96">
        <v>41943</v>
      </c>
      <c r="C80" s="242"/>
      <c r="D80" s="242"/>
      <c r="E80" s="242"/>
      <c r="F80" s="242"/>
      <c r="H80" s="93" t="s">
        <v>250</v>
      </c>
      <c r="I80" s="87" t="s">
        <v>607</v>
      </c>
    </row>
    <row r="81" spans="3:6">
      <c r="C81" s="242"/>
      <c r="D81" s="242"/>
      <c r="E81" s="242"/>
      <c r="F81" s="242"/>
    </row>
  </sheetData>
  <mergeCells count="20">
    <mergeCell ref="A9:I9"/>
    <mergeCell ref="B3:I3"/>
    <mergeCell ref="B4:I4"/>
    <mergeCell ref="B5:I5"/>
    <mergeCell ref="B6:I6"/>
    <mergeCell ref="B7:I7"/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</mergeCells>
  <printOptions horizontalCentered="1"/>
  <pageMargins left="0.19685039370078741" right="0.19685039370078741" top="0.19685039370078741" bottom="0.19685039370078741" header="0" footer="0"/>
  <pageSetup paperSize="9" scale="68" orientation="portrait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4" zoomScale="80" zoomScaleNormal="80" workbookViewId="0">
      <selection activeCell="A47" sqref="A47:A48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0" width="15.7109375" style="1" customWidth="1"/>
    <col min="11" max="11" width="15.42578125" style="1" customWidth="1"/>
    <col min="12" max="12" width="15.7109375" style="1" bestFit="1" customWidth="1"/>
    <col min="13" max="255" width="9.140625" style="1"/>
    <col min="256" max="256" width="61.28515625" style="1" customWidth="1"/>
    <col min="257" max="257" width="2.7109375" style="1" customWidth="1"/>
    <col min="258" max="258" width="2.28515625" style="1" customWidth="1"/>
    <col min="259" max="259" width="2.7109375" style="1" customWidth="1"/>
    <col min="260" max="260" width="15.7109375" style="1" customWidth="1"/>
    <col min="261" max="261" width="15.85546875" style="1" customWidth="1"/>
    <col min="262" max="266" width="15.7109375" style="1" customWidth="1"/>
    <col min="267" max="267" width="15.42578125" style="1" customWidth="1"/>
    <col min="268" max="268" width="15.7109375" style="1" bestFit="1" customWidth="1"/>
    <col min="269" max="511" width="9.140625" style="1"/>
    <col min="512" max="512" width="61.28515625" style="1" customWidth="1"/>
    <col min="513" max="513" width="2.7109375" style="1" customWidth="1"/>
    <col min="514" max="514" width="2.28515625" style="1" customWidth="1"/>
    <col min="515" max="515" width="2.7109375" style="1" customWidth="1"/>
    <col min="516" max="516" width="15.7109375" style="1" customWidth="1"/>
    <col min="517" max="517" width="15.85546875" style="1" customWidth="1"/>
    <col min="518" max="522" width="15.7109375" style="1" customWidth="1"/>
    <col min="523" max="523" width="15.42578125" style="1" customWidth="1"/>
    <col min="524" max="524" width="15.7109375" style="1" bestFit="1" customWidth="1"/>
    <col min="525" max="767" width="9.140625" style="1"/>
    <col min="768" max="768" width="61.28515625" style="1" customWidth="1"/>
    <col min="769" max="769" width="2.7109375" style="1" customWidth="1"/>
    <col min="770" max="770" width="2.28515625" style="1" customWidth="1"/>
    <col min="771" max="771" width="2.7109375" style="1" customWidth="1"/>
    <col min="772" max="772" width="15.7109375" style="1" customWidth="1"/>
    <col min="773" max="773" width="15.85546875" style="1" customWidth="1"/>
    <col min="774" max="778" width="15.7109375" style="1" customWidth="1"/>
    <col min="779" max="779" width="15.42578125" style="1" customWidth="1"/>
    <col min="780" max="780" width="15.7109375" style="1" bestFit="1" customWidth="1"/>
    <col min="781" max="1023" width="9.140625" style="1"/>
    <col min="1024" max="1024" width="61.28515625" style="1" customWidth="1"/>
    <col min="1025" max="1025" width="2.7109375" style="1" customWidth="1"/>
    <col min="1026" max="1026" width="2.28515625" style="1" customWidth="1"/>
    <col min="1027" max="1027" width="2.7109375" style="1" customWidth="1"/>
    <col min="1028" max="1028" width="15.7109375" style="1" customWidth="1"/>
    <col min="1029" max="1029" width="15.85546875" style="1" customWidth="1"/>
    <col min="1030" max="1034" width="15.7109375" style="1" customWidth="1"/>
    <col min="1035" max="1035" width="15.42578125" style="1" customWidth="1"/>
    <col min="1036" max="1036" width="15.7109375" style="1" bestFit="1" customWidth="1"/>
    <col min="1037" max="1279" width="9.140625" style="1"/>
    <col min="1280" max="1280" width="61.28515625" style="1" customWidth="1"/>
    <col min="1281" max="1281" width="2.7109375" style="1" customWidth="1"/>
    <col min="1282" max="1282" width="2.28515625" style="1" customWidth="1"/>
    <col min="1283" max="1283" width="2.7109375" style="1" customWidth="1"/>
    <col min="1284" max="1284" width="15.7109375" style="1" customWidth="1"/>
    <col min="1285" max="1285" width="15.85546875" style="1" customWidth="1"/>
    <col min="1286" max="1290" width="15.7109375" style="1" customWidth="1"/>
    <col min="1291" max="1291" width="15.42578125" style="1" customWidth="1"/>
    <col min="1292" max="1292" width="15.7109375" style="1" bestFit="1" customWidth="1"/>
    <col min="1293" max="1535" width="9.140625" style="1"/>
    <col min="1536" max="1536" width="61.28515625" style="1" customWidth="1"/>
    <col min="1537" max="1537" width="2.7109375" style="1" customWidth="1"/>
    <col min="1538" max="1538" width="2.28515625" style="1" customWidth="1"/>
    <col min="1539" max="1539" width="2.7109375" style="1" customWidth="1"/>
    <col min="1540" max="1540" width="15.7109375" style="1" customWidth="1"/>
    <col min="1541" max="1541" width="15.85546875" style="1" customWidth="1"/>
    <col min="1542" max="1546" width="15.7109375" style="1" customWidth="1"/>
    <col min="1547" max="1547" width="15.42578125" style="1" customWidth="1"/>
    <col min="1548" max="1548" width="15.7109375" style="1" bestFit="1" customWidth="1"/>
    <col min="1549" max="1791" width="9.140625" style="1"/>
    <col min="1792" max="1792" width="61.28515625" style="1" customWidth="1"/>
    <col min="1793" max="1793" width="2.7109375" style="1" customWidth="1"/>
    <col min="1794" max="1794" width="2.28515625" style="1" customWidth="1"/>
    <col min="1795" max="1795" width="2.7109375" style="1" customWidth="1"/>
    <col min="1796" max="1796" width="15.7109375" style="1" customWidth="1"/>
    <col min="1797" max="1797" width="15.85546875" style="1" customWidth="1"/>
    <col min="1798" max="1802" width="15.7109375" style="1" customWidth="1"/>
    <col min="1803" max="1803" width="15.42578125" style="1" customWidth="1"/>
    <col min="1804" max="1804" width="15.7109375" style="1" bestFit="1" customWidth="1"/>
    <col min="1805" max="2047" width="9.140625" style="1"/>
    <col min="2048" max="2048" width="61.28515625" style="1" customWidth="1"/>
    <col min="2049" max="2049" width="2.7109375" style="1" customWidth="1"/>
    <col min="2050" max="2050" width="2.28515625" style="1" customWidth="1"/>
    <col min="2051" max="2051" width="2.7109375" style="1" customWidth="1"/>
    <col min="2052" max="2052" width="15.7109375" style="1" customWidth="1"/>
    <col min="2053" max="2053" width="15.85546875" style="1" customWidth="1"/>
    <col min="2054" max="2058" width="15.7109375" style="1" customWidth="1"/>
    <col min="2059" max="2059" width="15.42578125" style="1" customWidth="1"/>
    <col min="2060" max="2060" width="15.7109375" style="1" bestFit="1" customWidth="1"/>
    <col min="2061" max="2303" width="9.140625" style="1"/>
    <col min="2304" max="2304" width="61.28515625" style="1" customWidth="1"/>
    <col min="2305" max="2305" width="2.7109375" style="1" customWidth="1"/>
    <col min="2306" max="2306" width="2.28515625" style="1" customWidth="1"/>
    <col min="2307" max="2307" width="2.7109375" style="1" customWidth="1"/>
    <col min="2308" max="2308" width="15.7109375" style="1" customWidth="1"/>
    <col min="2309" max="2309" width="15.85546875" style="1" customWidth="1"/>
    <col min="2310" max="2314" width="15.7109375" style="1" customWidth="1"/>
    <col min="2315" max="2315" width="15.42578125" style="1" customWidth="1"/>
    <col min="2316" max="2316" width="15.7109375" style="1" bestFit="1" customWidth="1"/>
    <col min="2317" max="2559" width="9.140625" style="1"/>
    <col min="2560" max="2560" width="61.28515625" style="1" customWidth="1"/>
    <col min="2561" max="2561" width="2.7109375" style="1" customWidth="1"/>
    <col min="2562" max="2562" width="2.28515625" style="1" customWidth="1"/>
    <col min="2563" max="2563" width="2.7109375" style="1" customWidth="1"/>
    <col min="2564" max="2564" width="15.7109375" style="1" customWidth="1"/>
    <col min="2565" max="2565" width="15.85546875" style="1" customWidth="1"/>
    <col min="2566" max="2570" width="15.7109375" style="1" customWidth="1"/>
    <col min="2571" max="2571" width="15.42578125" style="1" customWidth="1"/>
    <col min="2572" max="2572" width="15.7109375" style="1" bestFit="1" customWidth="1"/>
    <col min="2573" max="2815" width="9.140625" style="1"/>
    <col min="2816" max="2816" width="61.28515625" style="1" customWidth="1"/>
    <col min="2817" max="2817" width="2.7109375" style="1" customWidth="1"/>
    <col min="2818" max="2818" width="2.28515625" style="1" customWidth="1"/>
    <col min="2819" max="2819" width="2.7109375" style="1" customWidth="1"/>
    <col min="2820" max="2820" width="15.7109375" style="1" customWidth="1"/>
    <col min="2821" max="2821" width="15.85546875" style="1" customWidth="1"/>
    <col min="2822" max="2826" width="15.7109375" style="1" customWidth="1"/>
    <col min="2827" max="2827" width="15.42578125" style="1" customWidth="1"/>
    <col min="2828" max="2828" width="15.7109375" style="1" bestFit="1" customWidth="1"/>
    <col min="2829" max="3071" width="9.140625" style="1"/>
    <col min="3072" max="3072" width="61.28515625" style="1" customWidth="1"/>
    <col min="3073" max="3073" width="2.7109375" style="1" customWidth="1"/>
    <col min="3074" max="3074" width="2.28515625" style="1" customWidth="1"/>
    <col min="3075" max="3075" width="2.7109375" style="1" customWidth="1"/>
    <col min="3076" max="3076" width="15.7109375" style="1" customWidth="1"/>
    <col min="3077" max="3077" width="15.85546875" style="1" customWidth="1"/>
    <col min="3078" max="3082" width="15.7109375" style="1" customWidth="1"/>
    <col min="3083" max="3083" width="15.42578125" style="1" customWidth="1"/>
    <col min="3084" max="3084" width="15.7109375" style="1" bestFit="1" customWidth="1"/>
    <col min="3085" max="3327" width="9.140625" style="1"/>
    <col min="3328" max="3328" width="61.28515625" style="1" customWidth="1"/>
    <col min="3329" max="3329" width="2.7109375" style="1" customWidth="1"/>
    <col min="3330" max="3330" width="2.28515625" style="1" customWidth="1"/>
    <col min="3331" max="3331" width="2.7109375" style="1" customWidth="1"/>
    <col min="3332" max="3332" width="15.7109375" style="1" customWidth="1"/>
    <col min="3333" max="3333" width="15.85546875" style="1" customWidth="1"/>
    <col min="3334" max="3338" width="15.7109375" style="1" customWidth="1"/>
    <col min="3339" max="3339" width="15.42578125" style="1" customWidth="1"/>
    <col min="3340" max="3340" width="15.7109375" style="1" bestFit="1" customWidth="1"/>
    <col min="3341" max="3583" width="9.140625" style="1"/>
    <col min="3584" max="3584" width="61.28515625" style="1" customWidth="1"/>
    <col min="3585" max="3585" width="2.7109375" style="1" customWidth="1"/>
    <col min="3586" max="3586" width="2.28515625" style="1" customWidth="1"/>
    <col min="3587" max="3587" width="2.7109375" style="1" customWidth="1"/>
    <col min="3588" max="3588" width="15.7109375" style="1" customWidth="1"/>
    <col min="3589" max="3589" width="15.85546875" style="1" customWidth="1"/>
    <col min="3590" max="3594" width="15.7109375" style="1" customWidth="1"/>
    <col min="3595" max="3595" width="15.42578125" style="1" customWidth="1"/>
    <col min="3596" max="3596" width="15.7109375" style="1" bestFit="1" customWidth="1"/>
    <col min="3597" max="3839" width="9.140625" style="1"/>
    <col min="3840" max="3840" width="61.28515625" style="1" customWidth="1"/>
    <col min="3841" max="3841" width="2.7109375" style="1" customWidth="1"/>
    <col min="3842" max="3842" width="2.28515625" style="1" customWidth="1"/>
    <col min="3843" max="3843" width="2.7109375" style="1" customWidth="1"/>
    <col min="3844" max="3844" width="15.7109375" style="1" customWidth="1"/>
    <col min="3845" max="3845" width="15.85546875" style="1" customWidth="1"/>
    <col min="3846" max="3850" width="15.7109375" style="1" customWidth="1"/>
    <col min="3851" max="3851" width="15.42578125" style="1" customWidth="1"/>
    <col min="3852" max="3852" width="15.7109375" style="1" bestFit="1" customWidth="1"/>
    <col min="3853" max="4095" width="9.140625" style="1"/>
    <col min="4096" max="4096" width="61.28515625" style="1" customWidth="1"/>
    <col min="4097" max="4097" width="2.7109375" style="1" customWidth="1"/>
    <col min="4098" max="4098" width="2.28515625" style="1" customWidth="1"/>
    <col min="4099" max="4099" width="2.7109375" style="1" customWidth="1"/>
    <col min="4100" max="4100" width="15.7109375" style="1" customWidth="1"/>
    <col min="4101" max="4101" width="15.85546875" style="1" customWidth="1"/>
    <col min="4102" max="4106" width="15.7109375" style="1" customWidth="1"/>
    <col min="4107" max="4107" width="15.42578125" style="1" customWidth="1"/>
    <col min="4108" max="4108" width="15.7109375" style="1" bestFit="1" customWidth="1"/>
    <col min="4109" max="4351" width="9.140625" style="1"/>
    <col min="4352" max="4352" width="61.28515625" style="1" customWidth="1"/>
    <col min="4353" max="4353" width="2.7109375" style="1" customWidth="1"/>
    <col min="4354" max="4354" width="2.28515625" style="1" customWidth="1"/>
    <col min="4355" max="4355" width="2.7109375" style="1" customWidth="1"/>
    <col min="4356" max="4356" width="15.7109375" style="1" customWidth="1"/>
    <col min="4357" max="4357" width="15.85546875" style="1" customWidth="1"/>
    <col min="4358" max="4362" width="15.7109375" style="1" customWidth="1"/>
    <col min="4363" max="4363" width="15.42578125" style="1" customWidth="1"/>
    <col min="4364" max="4364" width="15.7109375" style="1" bestFit="1" customWidth="1"/>
    <col min="4365" max="4607" width="9.140625" style="1"/>
    <col min="4608" max="4608" width="61.28515625" style="1" customWidth="1"/>
    <col min="4609" max="4609" width="2.7109375" style="1" customWidth="1"/>
    <col min="4610" max="4610" width="2.28515625" style="1" customWidth="1"/>
    <col min="4611" max="4611" width="2.7109375" style="1" customWidth="1"/>
    <col min="4612" max="4612" width="15.7109375" style="1" customWidth="1"/>
    <col min="4613" max="4613" width="15.85546875" style="1" customWidth="1"/>
    <col min="4614" max="4618" width="15.7109375" style="1" customWidth="1"/>
    <col min="4619" max="4619" width="15.42578125" style="1" customWidth="1"/>
    <col min="4620" max="4620" width="15.7109375" style="1" bestFit="1" customWidth="1"/>
    <col min="4621" max="4863" width="9.140625" style="1"/>
    <col min="4864" max="4864" width="61.28515625" style="1" customWidth="1"/>
    <col min="4865" max="4865" width="2.7109375" style="1" customWidth="1"/>
    <col min="4866" max="4866" width="2.28515625" style="1" customWidth="1"/>
    <col min="4867" max="4867" width="2.7109375" style="1" customWidth="1"/>
    <col min="4868" max="4868" width="15.7109375" style="1" customWidth="1"/>
    <col min="4869" max="4869" width="15.85546875" style="1" customWidth="1"/>
    <col min="4870" max="4874" width="15.7109375" style="1" customWidth="1"/>
    <col min="4875" max="4875" width="15.42578125" style="1" customWidth="1"/>
    <col min="4876" max="4876" width="15.7109375" style="1" bestFit="1" customWidth="1"/>
    <col min="4877" max="5119" width="9.140625" style="1"/>
    <col min="5120" max="5120" width="61.28515625" style="1" customWidth="1"/>
    <col min="5121" max="5121" width="2.7109375" style="1" customWidth="1"/>
    <col min="5122" max="5122" width="2.28515625" style="1" customWidth="1"/>
    <col min="5123" max="5123" width="2.7109375" style="1" customWidth="1"/>
    <col min="5124" max="5124" width="15.7109375" style="1" customWidth="1"/>
    <col min="5125" max="5125" width="15.85546875" style="1" customWidth="1"/>
    <col min="5126" max="5130" width="15.7109375" style="1" customWidth="1"/>
    <col min="5131" max="5131" width="15.42578125" style="1" customWidth="1"/>
    <col min="5132" max="5132" width="15.7109375" style="1" bestFit="1" customWidth="1"/>
    <col min="5133" max="5375" width="9.140625" style="1"/>
    <col min="5376" max="5376" width="61.28515625" style="1" customWidth="1"/>
    <col min="5377" max="5377" width="2.7109375" style="1" customWidth="1"/>
    <col min="5378" max="5378" width="2.28515625" style="1" customWidth="1"/>
    <col min="5379" max="5379" width="2.7109375" style="1" customWidth="1"/>
    <col min="5380" max="5380" width="15.7109375" style="1" customWidth="1"/>
    <col min="5381" max="5381" width="15.85546875" style="1" customWidth="1"/>
    <col min="5382" max="5386" width="15.7109375" style="1" customWidth="1"/>
    <col min="5387" max="5387" width="15.42578125" style="1" customWidth="1"/>
    <col min="5388" max="5388" width="15.7109375" style="1" bestFit="1" customWidth="1"/>
    <col min="5389" max="5631" width="9.140625" style="1"/>
    <col min="5632" max="5632" width="61.28515625" style="1" customWidth="1"/>
    <col min="5633" max="5633" width="2.7109375" style="1" customWidth="1"/>
    <col min="5634" max="5634" width="2.28515625" style="1" customWidth="1"/>
    <col min="5635" max="5635" width="2.7109375" style="1" customWidth="1"/>
    <col min="5636" max="5636" width="15.7109375" style="1" customWidth="1"/>
    <col min="5637" max="5637" width="15.85546875" style="1" customWidth="1"/>
    <col min="5638" max="5642" width="15.7109375" style="1" customWidth="1"/>
    <col min="5643" max="5643" width="15.42578125" style="1" customWidth="1"/>
    <col min="5644" max="5644" width="15.7109375" style="1" bestFit="1" customWidth="1"/>
    <col min="5645" max="5887" width="9.140625" style="1"/>
    <col min="5888" max="5888" width="61.28515625" style="1" customWidth="1"/>
    <col min="5889" max="5889" width="2.7109375" style="1" customWidth="1"/>
    <col min="5890" max="5890" width="2.28515625" style="1" customWidth="1"/>
    <col min="5891" max="5891" width="2.7109375" style="1" customWidth="1"/>
    <col min="5892" max="5892" width="15.7109375" style="1" customWidth="1"/>
    <col min="5893" max="5893" width="15.85546875" style="1" customWidth="1"/>
    <col min="5894" max="5898" width="15.7109375" style="1" customWidth="1"/>
    <col min="5899" max="5899" width="15.42578125" style="1" customWidth="1"/>
    <col min="5900" max="5900" width="15.7109375" style="1" bestFit="1" customWidth="1"/>
    <col min="5901" max="6143" width="9.140625" style="1"/>
    <col min="6144" max="6144" width="61.28515625" style="1" customWidth="1"/>
    <col min="6145" max="6145" width="2.7109375" style="1" customWidth="1"/>
    <col min="6146" max="6146" width="2.28515625" style="1" customWidth="1"/>
    <col min="6147" max="6147" width="2.7109375" style="1" customWidth="1"/>
    <col min="6148" max="6148" width="15.7109375" style="1" customWidth="1"/>
    <col min="6149" max="6149" width="15.85546875" style="1" customWidth="1"/>
    <col min="6150" max="6154" width="15.7109375" style="1" customWidth="1"/>
    <col min="6155" max="6155" width="15.42578125" style="1" customWidth="1"/>
    <col min="6156" max="6156" width="15.7109375" style="1" bestFit="1" customWidth="1"/>
    <col min="6157" max="6399" width="9.140625" style="1"/>
    <col min="6400" max="6400" width="61.28515625" style="1" customWidth="1"/>
    <col min="6401" max="6401" width="2.7109375" style="1" customWidth="1"/>
    <col min="6402" max="6402" width="2.28515625" style="1" customWidth="1"/>
    <col min="6403" max="6403" width="2.7109375" style="1" customWidth="1"/>
    <col min="6404" max="6404" width="15.7109375" style="1" customWidth="1"/>
    <col min="6405" max="6405" width="15.85546875" style="1" customWidth="1"/>
    <col min="6406" max="6410" width="15.7109375" style="1" customWidth="1"/>
    <col min="6411" max="6411" width="15.42578125" style="1" customWidth="1"/>
    <col min="6412" max="6412" width="15.7109375" style="1" bestFit="1" customWidth="1"/>
    <col min="6413" max="6655" width="9.140625" style="1"/>
    <col min="6656" max="6656" width="61.28515625" style="1" customWidth="1"/>
    <col min="6657" max="6657" width="2.7109375" style="1" customWidth="1"/>
    <col min="6658" max="6658" width="2.28515625" style="1" customWidth="1"/>
    <col min="6659" max="6659" width="2.7109375" style="1" customWidth="1"/>
    <col min="6660" max="6660" width="15.7109375" style="1" customWidth="1"/>
    <col min="6661" max="6661" width="15.85546875" style="1" customWidth="1"/>
    <col min="6662" max="6666" width="15.7109375" style="1" customWidth="1"/>
    <col min="6667" max="6667" width="15.42578125" style="1" customWidth="1"/>
    <col min="6668" max="6668" width="15.7109375" style="1" bestFit="1" customWidth="1"/>
    <col min="6669" max="6911" width="9.140625" style="1"/>
    <col min="6912" max="6912" width="61.28515625" style="1" customWidth="1"/>
    <col min="6913" max="6913" width="2.7109375" style="1" customWidth="1"/>
    <col min="6914" max="6914" width="2.28515625" style="1" customWidth="1"/>
    <col min="6915" max="6915" width="2.7109375" style="1" customWidth="1"/>
    <col min="6916" max="6916" width="15.7109375" style="1" customWidth="1"/>
    <col min="6917" max="6917" width="15.85546875" style="1" customWidth="1"/>
    <col min="6918" max="6922" width="15.7109375" style="1" customWidth="1"/>
    <col min="6923" max="6923" width="15.42578125" style="1" customWidth="1"/>
    <col min="6924" max="6924" width="15.7109375" style="1" bestFit="1" customWidth="1"/>
    <col min="6925" max="7167" width="9.140625" style="1"/>
    <col min="7168" max="7168" width="61.28515625" style="1" customWidth="1"/>
    <col min="7169" max="7169" width="2.7109375" style="1" customWidth="1"/>
    <col min="7170" max="7170" width="2.28515625" style="1" customWidth="1"/>
    <col min="7171" max="7171" width="2.7109375" style="1" customWidth="1"/>
    <col min="7172" max="7172" width="15.7109375" style="1" customWidth="1"/>
    <col min="7173" max="7173" width="15.85546875" style="1" customWidth="1"/>
    <col min="7174" max="7178" width="15.7109375" style="1" customWidth="1"/>
    <col min="7179" max="7179" width="15.42578125" style="1" customWidth="1"/>
    <col min="7180" max="7180" width="15.7109375" style="1" bestFit="1" customWidth="1"/>
    <col min="7181" max="7423" width="9.140625" style="1"/>
    <col min="7424" max="7424" width="61.28515625" style="1" customWidth="1"/>
    <col min="7425" max="7425" width="2.7109375" style="1" customWidth="1"/>
    <col min="7426" max="7426" width="2.28515625" style="1" customWidth="1"/>
    <col min="7427" max="7427" width="2.7109375" style="1" customWidth="1"/>
    <col min="7428" max="7428" width="15.7109375" style="1" customWidth="1"/>
    <col min="7429" max="7429" width="15.85546875" style="1" customWidth="1"/>
    <col min="7430" max="7434" width="15.7109375" style="1" customWidth="1"/>
    <col min="7435" max="7435" width="15.42578125" style="1" customWidth="1"/>
    <col min="7436" max="7436" width="15.7109375" style="1" bestFit="1" customWidth="1"/>
    <col min="7437" max="7679" width="9.140625" style="1"/>
    <col min="7680" max="7680" width="61.28515625" style="1" customWidth="1"/>
    <col min="7681" max="7681" width="2.7109375" style="1" customWidth="1"/>
    <col min="7682" max="7682" width="2.28515625" style="1" customWidth="1"/>
    <col min="7683" max="7683" width="2.7109375" style="1" customWidth="1"/>
    <col min="7684" max="7684" width="15.7109375" style="1" customWidth="1"/>
    <col min="7685" max="7685" width="15.85546875" style="1" customWidth="1"/>
    <col min="7686" max="7690" width="15.7109375" style="1" customWidth="1"/>
    <col min="7691" max="7691" width="15.42578125" style="1" customWidth="1"/>
    <col min="7692" max="7692" width="15.7109375" style="1" bestFit="1" customWidth="1"/>
    <col min="7693" max="7935" width="9.140625" style="1"/>
    <col min="7936" max="7936" width="61.28515625" style="1" customWidth="1"/>
    <col min="7937" max="7937" width="2.7109375" style="1" customWidth="1"/>
    <col min="7938" max="7938" width="2.28515625" style="1" customWidth="1"/>
    <col min="7939" max="7939" width="2.7109375" style="1" customWidth="1"/>
    <col min="7940" max="7940" width="15.7109375" style="1" customWidth="1"/>
    <col min="7941" max="7941" width="15.85546875" style="1" customWidth="1"/>
    <col min="7942" max="7946" width="15.7109375" style="1" customWidth="1"/>
    <col min="7947" max="7947" width="15.42578125" style="1" customWidth="1"/>
    <col min="7948" max="7948" width="15.7109375" style="1" bestFit="1" customWidth="1"/>
    <col min="7949" max="8191" width="9.140625" style="1"/>
    <col min="8192" max="8192" width="61.28515625" style="1" customWidth="1"/>
    <col min="8193" max="8193" width="2.7109375" style="1" customWidth="1"/>
    <col min="8194" max="8194" width="2.28515625" style="1" customWidth="1"/>
    <col min="8195" max="8195" width="2.7109375" style="1" customWidth="1"/>
    <col min="8196" max="8196" width="15.7109375" style="1" customWidth="1"/>
    <col min="8197" max="8197" width="15.85546875" style="1" customWidth="1"/>
    <col min="8198" max="8202" width="15.7109375" style="1" customWidth="1"/>
    <col min="8203" max="8203" width="15.42578125" style="1" customWidth="1"/>
    <col min="8204" max="8204" width="15.7109375" style="1" bestFit="1" customWidth="1"/>
    <col min="8205" max="8447" width="9.140625" style="1"/>
    <col min="8448" max="8448" width="61.28515625" style="1" customWidth="1"/>
    <col min="8449" max="8449" width="2.7109375" style="1" customWidth="1"/>
    <col min="8450" max="8450" width="2.28515625" style="1" customWidth="1"/>
    <col min="8451" max="8451" width="2.7109375" style="1" customWidth="1"/>
    <col min="8452" max="8452" width="15.7109375" style="1" customWidth="1"/>
    <col min="8453" max="8453" width="15.85546875" style="1" customWidth="1"/>
    <col min="8454" max="8458" width="15.7109375" style="1" customWidth="1"/>
    <col min="8459" max="8459" width="15.42578125" style="1" customWidth="1"/>
    <col min="8460" max="8460" width="15.7109375" style="1" bestFit="1" customWidth="1"/>
    <col min="8461" max="8703" width="9.140625" style="1"/>
    <col min="8704" max="8704" width="61.28515625" style="1" customWidth="1"/>
    <col min="8705" max="8705" width="2.7109375" style="1" customWidth="1"/>
    <col min="8706" max="8706" width="2.28515625" style="1" customWidth="1"/>
    <col min="8707" max="8707" width="2.7109375" style="1" customWidth="1"/>
    <col min="8708" max="8708" width="15.7109375" style="1" customWidth="1"/>
    <col min="8709" max="8709" width="15.85546875" style="1" customWidth="1"/>
    <col min="8710" max="8714" width="15.7109375" style="1" customWidth="1"/>
    <col min="8715" max="8715" width="15.42578125" style="1" customWidth="1"/>
    <col min="8716" max="8716" width="15.7109375" style="1" bestFit="1" customWidth="1"/>
    <col min="8717" max="8959" width="9.140625" style="1"/>
    <col min="8960" max="8960" width="61.28515625" style="1" customWidth="1"/>
    <col min="8961" max="8961" width="2.7109375" style="1" customWidth="1"/>
    <col min="8962" max="8962" width="2.28515625" style="1" customWidth="1"/>
    <col min="8963" max="8963" width="2.7109375" style="1" customWidth="1"/>
    <col min="8964" max="8964" width="15.7109375" style="1" customWidth="1"/>
    <col min="8965" max="8965" width="15.85546875" style="1" customWidth="1"/>
    <col min="8966" max="8970" width="15.7109375" style="1" customWidth="1"/>
    <col min="8971" max="8971" width="15.42578125" style="1" customWidth="1"/>
    <col min="8972" max="8972" width="15.7109375" style="1" bestFit="1" customWidth="1"/>
    <col min="8973" max="9215" width="9.140625" style="1"/>
    <col min="9216" max="9216" width="61.28515625" style="1" customWidth="1"/>
    <col min="9217" max="9217" width="2.7109375" style="1" customWidth="1"/>
    <col min="9218" max="9218" width="2.28515625" style="1" customWidth="1"/>
    <col min="9219" max="9219" width="2.7109375" style="1" customWidth="1"/>
    <col min="9220" max="9220" width="15.7109375" style="1" customWidth="1"/>
    <col min="9221" max="9221" width="15.85546875" style="1" customWidth="1"/>
    <col min="9222" max="9226" width="15.7109375" style="1" customWidth="1"/>
    <col min="9227" max="9227" width="15.42578125" style="1" customWidth="1"/>
    <col min="9228" max="9228" width="15.7109375" style="1" bestFit="1" customWidth="1"/>
    <col min="9229" max="9471" width="9.140625" style="1"/>
    <col min="9472" max="9472" width="61.28515625" style="1" customWidth="1"/>
    <col min="9473" max="9473" width="2.7109375" style="1" customWidth="1"/>
    <col min="9474" max="9474" width="2.28515625" style="1" customWidth="1"/>
    <col min="9475" max="9475" width="2.7109375" style="1" customWidth="1"/>
    <col min="9476" max="9476" width="15.7109375" style="1" customWidth="1"/>
    <col min="9477" max="9477" width="15.85546875" style="1" customWidth="1"/>
    <col min="9478" max="9482" width="15.7109375" style="1" customWidth="1"/>
    <col min="9483" max="9483" width="15.42578125" style="1" customWidth="1"/>
    <col min="9484" max="9484" width="15.7109375" style="1" bestFit="1" customWidth="1"/>
    <col min="9485" max="9727" width="9.140625" style="1"/>
    <col min="9728" max="9728" width="61.28515625" style="1" customWidth="1"/>
    <col min="9729" max="9729" width="2.7109375" style="1" customWidth="1"/>
    <col min="9730" max="9730" width="2.28515625" style="1" customWidth="1"/>
    <col min="9731" max="9731" width="2.7109375" style="1" customWidth="1"/>
    <col min="9732" max="9732" width="15.7109375" style="1" customWidth="1"/>
    <col min="9733" max="9733" width="15.85546875" style="1" customWidth="1"/>
    <col min="9734" max="9738" width="15.7109375" style="1" customWidth="1"/>
    <col min="9739" max="9739" width="15.42578125" style="1" customWidth="1"/>
    <col min="9740" max="9740" width="15.7109375" style="1" bestFit="1" customWidth="1"/>
    <col min="9741" max="9983" width="9.140625" style="1"/>
    <col min="9984" max="9984" width="61.28515625" style="1" customWidth="1"/>
    <col min="9985" max="9985" width="2.7109375" style="1" customWidth="1"/>
    <col min="9986" max="9986" width="2.28515625" style="1" customWidth="1"/>
    <col min="9987" max="9987" width="2.7109375" style="1" customWidth="1"/>
    <col min="9988" max="9988" width="15.7109375" style="1" customWidth="1"/>
    <col min="9989" max="9989" width="15.85546875" style="1" customWidth="1"/>
    <col min="9990" max="9994" width="15.7109375" style="1" customWidth="1"/>
    <col min="9995" max="9995" width="15.42578125" style="1" customWidth="1"/>
    <col min="9996" max="9996" width="15.7109375" style="1" bestFit="1" customWidth="1"/>
    <col min="9997" max="10239" width="9.140625" style="1"/>
    <col min="10240" max="10240" width="61.28515625" style="1" customWidth="1"/>
    <col min="10241" max="10241" width="2.7109375" style="1" customWidth="1"/>
    <col min="10242" max="10242" width="2.28515625" style="1" customWidth="1"/>
    <col min="10243" max="10243" width="2.7109375" style="1" customWidth="1"/>
    <col min="10244" max="10244" width="15.7109375" style="1" customWidth="1"/>
    <col min="10245" max="10245" width="15.85546875" style="1" customWidth="1"/>
    <col min="10246" max="10250" width="15.7109375" style="1" customWidth="1"/>
    <col min="10251" max="10251" width="15.42578125" style="1" customWidth="1"/>
    <col min="10252" max="10252" width="15.7109375" style="1" bestFit="1" customWidth="1"/>
    <col min="10253" max="10495" width="9.140625" style="1"/>
    <col min="10496" max="10496" width="61.28515625" style="1" customWidth="1"/>
    <col min="10497" max="10497" width="2.7109375" style="1" customWidth="1"/>
    <col min="10498" max="10498" width="2.28515625" style="1" customWidth="1"/>
    <col min="10499" max="10499" width="2.7109375" style="1" customWidth="1"/>
    <col min="10500" max="10500" width="15.7109375" style="1" customWidth="1"/>
    <col min="10501" max="10501" width="15.85546875" style="1" customWidth="1"/>
    <col min="10502" max="10506" width="15.7109375" style="1" customWidth="1"/>
    <col min="10507" max="10507" width="15.42578125" style="1" customWidth="1"/>
    <col min="10508" max="10508" width="15.7109375" style="1" bestFit="1" customWidth="1"/>
    <col min="10509" max="10751" width="9.140625" style="1"/>
    <col min="10752" max="10752" width="61.28515625" style="1" customWidth="1"/>
    <col min="10753" max="10753" width="2.7109375" style="1" customWidth="1"/>
    <col min="10754" max="10754" width="2.28515625" style="1" customWidth="1"/>
    <col min="10755" max="10755" width="2.7109375" style="1" customWidth="1"/>
    <col min="10756" max="10756" width="15.7109375" style="1" customWidth="1"/>
    <col min="10757" max="10757" width="15.85546875" style="1" customWidth="1"/>
    <col min="10758" max="10762" width="15.7109375" style="1" customWidth="1"/>
    <col min="10763" max="10763" width="15.42578125" style="1" customWidth="1"/>
    <col min="10764" max="10764" width="15.7109375" style="1" bestFit="1" customWidth="1"/>
    <col min="10765" max="11007" width="9.140625" style="1"/>
    <col min="11008" max="11008" width="61.28515625" style="1" customWidth="1"/>
    <col min="11009" max="11009" width="2.7109375" style="1" customWidth="1"/>
    <col min="11010" max="11010" width="2.28515625" style="1" customWidth="1"/>
    <col min="11011" max="11011" width="2.7109375" style="1" customWidth="1"/>
    <col min="11012" max="11012" width="15.7109375" style="1" customWidth="1"/>
    <col min="11013" max="11013" width="15.85546875" style="1" customWidth="1"/>
    <col min="11014" max="11018" width="15.7109375" style="1" customWidth="1"/>
    <col min="11019" max="11019" width="15.42578125" style="1" customWidth="1"/>
    <col min="11020" max="11020" width="15.7109375" style="1" bestFit="1" customWidth="1"/>
    <col min="11021" max="11263" width="9.140625" style="1"/>
    <col min="11264" max="11264" width="61.28515625" style="1" customWidth="1"/>
    <col min="11265" max="11265" width="2.7109375" style="1" customWidth="1"/>
    <col min="11266" max="11266" width="2.28515625" style="1" customWidth="1"/>
    <col min="11267" max="11267" width="2.7109375" style="1" customWidth="1"/>
    <col min="11268" max="11268" width="15.7109375" style="1" customWidth="1"/>
    <col min="11269" max="11269" width="15.85546875" style="1" customWidth="1"/>
    <col min="11270" max="11274" width="15.7109375" style="1" customWidth="1"/>
    <col min="11275" max="11275" width="15.42578125" style="1" customWidth="1"/>
    <col min="11276" max="11276" width="15.7109375" style="1" bestFit="1" customWidth="1"/>
    <col min="11277" max="11519" width="9.140625" style="1"/>
    <col min="11520" max="11520" width="61.28515625" style="1" customWidth="1"/>
    <col min="11521" max="11521" width="2.7109375" style="1" customWidth="1"/>
    <col min="11522" max="11522" width="2.28515625" style="1" customWidth="1"/>
    <col min="11523" max="11523" width="2.7109375" style="1" customWidth="1"/>
    <col min="11524" max="11524" width="15.7109375" style="1" customWidth="1"/>
    <col min="11525" max="11525" width="15.85546875" style="1" customWidth="1"/>
    <col min="11526" max="11530" width="15.7109375" style="1" customWidth="1"/>
    <col min="11531" max="11531" width="15.42578125" style="1" customWidth="1"/>
    <col min="11532" max="11532" width="15.7109375" style="1" bestFit="1" customWidth="1"/>
    <col min="11533" max="11775" width="9.140625" style="1"/>
    <col min="11776" max="11776" width="61.28515625" style="1" customWidth="1"/>
    <col min="11777" max="11777" width="2.7109375" style="1" customWidth="1"/>
    <col min="11778" max="11778" width="2.28515625" style="1" customWidth="1"/>
    <col min="11779" max="11779" width="2.7109375" style="1" customWidth="1"/>
    <col min="11780" max="11780" width="15.7109375" style="1" customWidth="1"/>
    <col min="11781" max="11781" width="15.85546875" style="1" customWidth="1"/>
    <col min="11782" max="11786" width="15.7109375" style="1" customWidth="1"/>
    <col min="11787" max="11787" width="15.42578125" style="1" customWidth="1"/>
    <col min="11788" max="11788" width="15.7109375" style="1" bestFit="1" customWidth="1"/>
    <col min="11789" max="12031" width="9.140625" style="1"/>
    <col min="12032" max="12032" width="61.28515625" style="1" customWidth="1"/>
    <col min="12033" max="12033" width="2.7109375" style="1" customWidth="1"/>
    <col min="12034" max="12034" width="2.28515625" style="1" customWidth="1"/>
    <col min="12035" max="12035" width="2.7109375" style="1" customWidth="1"/>
    <col min="12036" max="12036" width="15.7109375" style="1" customWidth="1"/>
    <col min="12037" max="12037" width="15.85546875" style="1" customWidth="1"/>
    <col min="12038" max="12042" width="15.7109375" style="1" customWidth="1"/>
    <col min="12043" max="12043" width="15.42578125" style="1" customWidth="1"/>
    <col min="12044" max="12044" width="15.7109375" style="1" bestFit="1" customWidth="1"/>
    <col min="12045" max="12287" width="9.140625" style="1"/>
    <col min="12288" max="12288" width="61.28515625" style="1" customWidth="1"/>
    <col min="12289" max="12289" width="2.7109375" style="1" customWidth="1"/>
    <col min="12290" max="12290" width="2.28515625" style="1" customWidth="1"/>
    <col min="12291" max="12291" width="2.7109375" style="1" customWidth="1"/>
    <col min="12292" max="12292" width="15.7109375" style="1" customWidth="1"/>
    <col min="12293" max="12293" width="15.85546875" style="1" customWidth="1"/>
    <col min="12294" max="12298" width="15.7109375" style="1" customWidth="1"/>
    <col min="12299" max="12299" width="15.42578125" style="1" customWidth="1"/>
    <col min="12300" max="12300" width="15.7109375" style="1" bestFit="1" customWidth="1"/>
    <col min="12301" max="12543" width="9.140625" style="1"/>
    <col min="12544" max="12544" width="61.28515625" style="1" customWidth="1"/>
    <col min="12545" max="12545" width="2.7109375" style="1" customWidth="1"/>
    <col min="12546" max="12546" width="2.28515625" style="1" customWidth="1"/>
    <col min="12547" max="12547" width="2.7109375" style="1" customWidth="1"/>
    <col min="12548" max="12548" width="15.7109375" style="1" customWidth="1"/>
    <col min="12549" max="12549" width="15.85546875" style="1" customWidth="1"/>
    <col min="12550" max="12554" width="15.7109375" style="1" customWidth="1"/>
    <col min="12555" max="12555" width="15.42578125" style="1" customWidth="1"/>
    <col min="12556" max="12556" width="15.7109375" style="1" bestFit="1" customWidth="1"/>
    <col min="12557" max="12799" width="9.140625" style="1"/>
    <col min="12800" max="12800" width="61.28515625" style="1" customWidth="1"/>
    <col min="12801" max="12801" width="2.7109375" style="1" customWidth="1"/>
    <col min="12802" max="12802" width="2.28515625" style="1" customWidth="1"/>
    <col min="12803" max="12803" width="2.7109375" style="1" customWidth="1"/>
    <col min="12804" max="12804" width="15.7109375" style="1" customWidth="1"/>
    <col min="12805" max="12805" width="15.85546875" style="1" customWidth="1"/>
    <col min="12806" max="12810" width="15.7109375" style="1" customWidth="1"/>
    <col min="12811" max="12811" width="15.42578125" style="1" customWidth="1"/>
    <col min="12812" max="12812" width="15.7109375" style="1" bestFit="1" customWidth="1"/>
    <col min="12813" max="13055" width="9.140625" style="1"/>
    <col min="13056" max="13056" width="61.28515625" style="1" customWidth="1"/>
    <col min="13057" max="13057" width="2.7109375" style="1" customWidth="1"/>
    <col min="13058" max="13058" width="2.28515625" style="1" customWidth="1"/>
    <col min="13059" max="13059" width="2.7109375" style="1" customWidth="1"/>
    <col min="13060" max="13060" width="15.7109375" style="1" customWidth="1"/>
    <col min="13061" max="13061" width="15.85546875" style="1" customWidth="1"/>
    <col min="13062" max="13066" width="15.7109375" style="1" customWidth="1"/>
    <col min="13067" max="13067" width="15.42578125" style="1" customWidth="1"/>
    <col min="13068" max="13068" width="15.7109375" style="1" bestFit="1" customWidth="1"/>
    <col min="13069" max="13311" width="9.140625" style="1"/>
    <col min="13312" max="13312" width="61.28515625" style="1" customWidth="1"/>
    <col min="13313" max="13313" width="2.7109375" style="1" customWidth="1"/>
    <col min="13314" max="13314" width="2.28515625" style="1" customWidth="1"/>
    <col min="13315" max="13315" width="2.7109375" style="1" customWidth="1"/>
    <col min="13316" max="13316" width="15.7109375" style="1" customWidth="1"/>
    <col min="13317" max="13317" width="15.85546875" style="1" customWidth="1"/>
    <col min="13318" max="13322" width="15.7109375" style="1" customWidth="1"/>
    <col min="13323" max="13323" width="15.42578125" style="1" customWidth="1"/>
    <col min="13324" max="13324" width="15.7109375" style="1" bestFit="1" customWidth="1"/>
    <col min="13325" max="13567" width="9.140625" style="1"/>
    <col min="13568" max="13568" width="61.28515625" style="1" customWidth="1"/>
    <col min="13569" max="13569" width="2.7109375" style="1" customWidth="1"/>
    <col min="13570" max="13570" width="2.28515625" style="1" customWidth="1"/>
    <col min="13571" max="13571" width="2.7109375" style="1" customWidth="1"/>
    <col min="13572" max="13572" width="15.7109375" style="1" customWidth="1"/>
    <col min="13573" max="13573" width="15.85546875" style="1" customWidth="1"/>
    <col min="13574" max="13578" width="15.7109375" style="1" customWidth="1"/>
    <col min="13579" max="13579" width="15.42578125" style="1" customWidth="1"/>
    <col min="13580" max="13580" width="15.7109375" style="1" bestFit="1" customWidth="1"/>
    <col min="13581" max="13823" width="9.140625" style="1"/>
    <col min="13824" max="13824" width="61.28515625" style="1" customWidth="1"/>
    <col min="13825" max="13825" width="2.7109375" style="1" customWidth="1"/>
    <col min="13826" max="13826" width="2.28515625" style="1" customWidth="1"/>
    <col min="13827" max="13827" width="2.7109375" style="1" customWidth="1"/>
    <col min="13828" max="13828" width="15.7109375" style="1" customWidth="1"/>
    <col min="13829" max="13829" width="15.85546875" style="1" customWidth="1"/>
    <col min="13830" max="13834" width="15.7109375" style="1" customWidth="1"/>
    <col min="13835" max="13835" width="15.42578125" style="1" customWidth="1"/>
    <col min="13836" max="13836" width="15.7109375" style="1" bestFit="1" customWidth="1"/>
    <col min="13837" max="14079" width="9.140625" style="1"/>
    <col min="14080" max="14080" width="61.28515625" style="1" customWidth="1"/>
    <col min="14081" max="14081" width="2.7109375" style="1" customWidth="1"/>
    <col min="14082" max="14082" width="2.28515625" style="1" customWidth="1"/>
    <col min="14083" max="14083" width="2.7109375" style="1" customWidth="1"/>
    <col min="14084" max="14084" width="15.7109375" style="1" customWidth="1"/>
    <col min="14085" max="14085" width="15.85546875" style="1" customWidth="1"/>
    <col min="14086" max="14090" width="15.7109375" style="1" customWidth="1"/>
    <col min="14091" max="14091" width="15.42578125" style="1" customWidth="1"/>
    <col min="14092" max="14092" width="15.7109375" style="1" bestFit="1" customWidth="1"/>
    <col min="14093" max="14335" width="9.140625" style="1"/>
    <col min="14336" max="14336" width="61.28515625" style="1" customWidth="1"/>
    <col min="14337" max="14337" width="2.7109375" style="1" customWidth="1"/>
    <col min="14338" max="14338" width="2.28515625" style="1" customWidth="1"/>
    <col min="14339" max="14339" width="2.7109375" style="1" customWidth="1"/>
    <col min="14340" max="14340" width="15.7109375" style="1" customWidth="1"/>
    <col min="14341" max="14341" width="15.85546875" style="1" customWidth="1"/>
    <col min="14342" max="14346" width="15.7109375" style="1" customWidth="1"/>
    <col min="14347" max="14347" width="15.42578125" style="1" customWidth="1"/>
    <col min="14348" max="14348" width="15.7109375" style="1" bestFit="1" customWidth="1"/>
    <col min="14349" max="14591" width="9.140625" style="1"/>
    <col min="14592" max="14592" width="61.28515625" style="1" customWidth="1"/>
    <col min="14593" max="14593" width="2.7109375" style="1" customWidth="1"/>
    <col min="14594" max="14594" width="2.28515625" style="1" customWidth="1"/>
    <col min="14595" max="14595" width="2.7109375" style="1" customWidth="1"/>
    <col min="14596" max="14596" width="15.7109375" style="1" customWidth="1"/>
    <col min="14597" max="14597" width="15.85546875" style="1" customWidth="1"/>
    <col min="14598" max="14602" width="15.7109375" style="1" customWidth="1"/>
    <col min="14603" max="14603" width="15.42578125" style="1" customWidth="1"/>
    <col min="14604" max="14604" width="15.7109375" style="1" bestFit="1" customWidth="1"/>
    <col min="14605" max="14847" width="9.140625" style="1"/>
    <col min="14848" max="14848" width="61.28515625" style="1" customWidth="1"/>
    <col min="14849" max="14849" width="2.7109375" style="1" customWidth="1"/>
    <col min="14850" max="14850" width="2.28515625" style="1" customWidth="1"/>
    <col min="14851" max="14851" width="2.7109375" style="1" customWidth="1"/>
    <col min="14852" max="14852" width="15.7109375" style="1" customWidth="1"/>
    <col min="14853" max="14853" width="15.85546875" style="1" customWidth="1"/>
    <col min="14854" max="14858" width="15.7109375" style="1" customWidth="1"/>
    <col min="14859" max="14859" width="15.42578125" style="1" customWidth="1"/>
    <col min="14860" max="14860" width="15.7109375" style="1" bestFit="1" customWidth="1"/>
    <col min="14861" max="15103" width="9.140625" style="1"/>
    <col min="15104" max="15104" width="61.28515625" style="1" customWidth="1"/>
    <col min="15105" max="15105" width="2.7109375" style="1" customWidth="1"/>
    <col min="15106" max="15106" width="2.28515625" style="1" customWidth="1"/>
    <col min="15107" max="15107" width="2.7109375" style="1" customWidth="1"/>
    <col min="15108" max="15108" width="15.7109375" style="1" customWidth="1"/>
    <col min="15109" max="15109" width="15.85546875" style="1" customWidth="1"/>
    <col min="15110" max="15114" width="15.7109375" style="1" customWidth="1"/>
    <col min="15115" max="15115" width="15.42578125" style="1" customWidth="1"/>
    <col min="15116" max="15116" width="15.7109375" style="1" bestFit="1" customWidth="1"/>
    <col min="15117" max="15359" width="9.140625" style="1"/>
    <col min="15360" max="15360" width="61.28515625" style="1" customWidth="1"/>
    <col min="15361" max="15361" width="2.7109375" style="1" customWidth="1"/>
    <col min="15362" max="15362" width="2.28515625" style="1" customWidth="1"/>
    <col min="15363" max="15363" width="2.7109375" style="1" customWidth="1"/>
    <col min="15364" max="15364" width="15.7109375" style="1" customWidth="1"/>
    <col min="15365" max="15365" width="15.85546875" style="1" customWidth="1"/>
    <col min="15366" max="15370" width="15.7109375" style="1" customWidth="1"/>
    <col min="15371" max="15371" width="15.42578125" style="1" customWidth="1"/>
    <col min="15372" max="15372" width="15.7109375" style="1" bestFit="1" customWidth="1"/>
    <col min="15373" max="15615" width="9.140625" style="1"/>
    <col min="15616" max="15616" width="61.28515625" style="1" customWidth="1"/>
    <col min="15617" max="15617" width="2.7109375" style="1" customWidth="1"/>
    <col min="15618" max="15618" width="2.28515625" style="1" customWidth="1"/>
    <col min="15619" max="15619" width="2.7109375" style="1" customWidth="1"/>
    <col min="15620" max="15620" width="15.7109375" style="1" customWidth="1"/>
    <col min="15621" max="15621" width="15.85546875" style="1" customWidth="1"/>
    <col min="15622" max="15626" width="15.7109375" style="1" customWidth="1"/>
    <col min="15627" max="15627" width="15.42578125" style="1" customWidth="1"/>
    <col min="15628" max="15628" width="15.7109375" style="1" bestFit="1" customWidth="1"/>
    <col min="15629" max="15871" width="9.140625" style="1"/>
    <col min="15872" max="15872" width="61.28515625" style="1" customWidth="1"/>
    <col min="15873" max="15873" width="2.7109375" style="1" customWidth="1"/>
    <col min="15874" max="15874" width="2.28515625" style="1" customWidth="1"/>
    <col min="15875" max="15875" width="2.7109375" style="1" customWidth="1"/>
    <col min="15876" max="15876" width="15.7109375" style="1" customWidth="1"/>
    <col min="15877" max="15877" width="15.85546875" style="1" customWidth="1"/>
    <col min="15878" max="15882" width="15.7109375" style="1" customWidth="1"/>
    <col min="15883" max="15883" width="15.42578125" style="1" customWidth="1"/>
    <col min="15884" max="15884" width="15.7109375" style="1" bestFit="1" customWidth="1"/>
    <col min="15885" max="16127" width="9.140625" style="1"/>
    <col min="16128" max="16128" width="61.28515625" style="1" customWidth="1"/>
    <col min="16129" max="16129" width="2.7109375" style="1" customWidth="1"/>
    <col min="16130" max="16130" width="2.28515625" style="1" customWidth="1"/>
    <col min="16131" max="16131" width="2.7109375" style="1" customWidth="1"/>
    <col min="16132" max="16132" width="15.7109375" style="1" customWidth="1"/>
    <col min="16133" max="16133" width="15.85546875" style="1" customWidth="1"/>
    <col min="16134" max="16138" width="15.7109375" style="1" customWidth="1"/>
    <col min="16139" max="16139" width="15.42578125" style="1" customWidth="1"/>
    <col min="16140" max="16140" width="15.7109375" style="1" bestFit="1" customWidth="1"/>
    <col min="16141" max="16384" width="9.140625" style="1"/>
  </cols>
  <sheetData>
    <row r="1" spans="1:12" ht="13.5">
      <c r="H1" s="65"/>
      <c r="K1" s="66"/>
      <c r="L1" s="2" t="s">
        <v>446</v>
      </c>
    </row>
    <row r="2" spans="1:12" ht="13.5">
      <c r="H2" s="65"/>
      <c r="K2" s="297" t="s">
        <v>447</v>
      </c>
      <c r="L2" s="298"/>
    </row>
    <row r="3" spans="1:12">
      <c r="A3" s="34" t="s">
        <v>61</v>
      </c>
      <c r="B3" s="167" t="s">
        <v>62</v>
      </c>
      <c r="C3" s="168"/>
      <c r="D3" s="168"/>
      <c r="E3" s="168"/>
      <c r="F3" s="168"/>
      <c r="G3" s="168"/>
      <c r="H3" s="168"/>
      <c r="I3" s="169"/>
      <c r="J3" s="168"/>
      <c r="K3" s="168"/>
      <c r="L3" s="169"/>
    </row>
    <row r="4" spans="1:12" ht="12.75" customHeight="1">
      <c r="A4" s="34" t="s">
        <v>63</v>
      </c>
      <c r="B4" s="167" t="s">
        <v>25</v>
      </c>
      <c r="C4" s="168"/>
      <c r="D4" s="168"/>
      <c r="E4" s="168"/>
      <c r="F4" s="168"/>
      <c r="G4" s="168"/>
      <c r="H4" s="168"/>
      <c r="I4" s="169"/>
      <c r="J4" s="168"/>
      <c r="K4" s="168"/>
      <c r="L4" s="169"/>
    </row>
    <row r="5" spans="1:12">
      <c r="A5" s="34" t="s">
        <v>6</v>
      </c>
      <c r="B5" s="170" t="s">
        <v>488</v>
      </c>
      <c r="C5" s="171"/>
      <c r="D5" s="171"/>
      <c r="E5" s="171"/>
      <c r="F5" s="171"/>
      <c r="G5" s="171"/>
      <c r="H5" s="171"/>
      <c r="I5" s="172"/>
      <c r="J5" s="168"/>
      <c r="K5" s="168"/>
      <c r="L5" s="169"/>
    </row>
    <row r="6" spans="1:12">
      <c r="A6" s="34" t="s">
        <v>64</v>
      </c>
      <c r="B6" s="170">
        <v>420059834009</v>
      </c>
      <c r="C6" s="171"/>
      <c r="D6" s="171"/>
      <c r="E6" s="171"/>
      <c r="F6" s="171"/>
      <c r="G6" s="171"/>
      <c r="H6" s="171"/>
      <c r="I6" s="172"/>
      <c r="J6" s="168"/>
      <c r="K6" s="168"/>
      <c r="L6" s="169"/>
    </row>
    <row r="7" spans="1:12">
      <c r="A7" s="34" t="s">
        <v>65</v>
      </c>
      <c r="B7" s="170">
        <v>420059834009</v>
      </c>
      <c r="C7" s="171"/>
      <c r="D7" s="171"/>
      <c r="E7" s="171"/>
      <c r="F7" s="171"/>
      <c r="G7" s="171"/>
      <c r="H7" s="171"/>
      <c r="I7" s="172"/>
      <c r="J7" s="168"/>
      <c r="K7" s="168"/>
      <c r="L7" s="169"/>
    </row>
    <row r="8" spans="1:12">
      <c r="I8" s="5"/>
      <c r="J8" s="5"/>
      <c r="K8" s="5"/>
      <c r="L8" s="5"/>
    </row>
    <row r="9" spans="1:12" ht="13.5" thickBot="1">
      <c r="A9" s="299" t="s">
        <v>448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</row>
    <row r="10" spans="1:12" ht="13.5" thickTop="1">
      <c r="A10" s="296" t="s">
        <v>627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</row>
    <row r="13" spans="1:12">
      <c r="L13" s="1" t="s">
        <v>449</v>
      </c>
    </row>
    <row r="14" spans="1:12" ht="0.75" customHeight="1"/>
    <row r="15" spans="1:12" hidden="1"/>
    <row r="16" spans="1:12" ht="26.25" customHeight="1">
      <c r="A16" s="289" t="s">
        <v>450</v>
      </c>
      <c r="B16" s="300" t="s">
        <v>451</v>
      </c>
      <c r="C16" s="300"/>
      <c r="D16" s="300"/>
      <c r="E16" s="301" t="s">
        <v>452</v>
      </c>
      <c r="F16" s="301"/>
      <c r="G16" s="301"/>
      <c r="H16" s="301"/>
      <c r="I16" s="301"/>
      <c r="J16" s="301"/>
      <c r="K16" s="300" t="s">
        <v>453</v>
      </c>
      <c r="L16" s="300" t="s">
        <v>454</v>
      </c>
    </row>
    <row r="17" spans="1:12" ht="15" customHeight="1">
      <c r="A17" s="289"/>
      <c r="B17" s="300"/>
      <c r="C17" s="300"/>
      <c r="D17" s="300"/>
      <c r="E17" s="301"/>
      <c r="F17" s="301"/>
      <c r="G17" s="301"/>
      <c r="H17" s="301"/>
      <c r="I17" s="301"/>
      <c r="J17" s="301"/>
      <c r="K17" s="300"/>
      <c r="L17" s="300"/>
    </row>
    <row r="18" spans="1:12" ht="16.5" hidden="1" customHeight="1">
      <c r="A18" s="289"/>
      <c r="B18" s="300"/>
      <c r="C18" s="300"/>
      <c r="D18" s="300"/>
      <c r="E18" s="302"/>
      <c r="F18" s="302"/>
      <c r="G18" s="302"/>
      <c r="H18" s="302"/>
      <c r="I18" s="302"/>
      <c r="J18" s="302"/>
      <c r="K18" s="300"/>
      <c r="L18" s="300"/>
    </row>
    <row r="19" spans="1:12" ht="203.25" customHeight="1">
      <c r="A19" s="289"/>
      <c r="B19" s="300"/>
      <c r="C19" s="300"/>
      <c r="D19" s="300"/>
      <c r="E19" s="300" t="s">
        <v>455</v>
      </c>
      <c r="F19" s="67" t="s">
        <v>456</v>
      </c>
      <c r="G19" s="300" t="s">
        <v>457</v>
      </c>
      <c r="H19" s="303" t="s">
        <v>458</v>
      </c>
      <c r="I19" s="300" t="s">
        <v>459</v>
      </c>
      <c r="J19" s="67" t="s">
        <v>460</v>
      </c>
      <c r="K19" s="300"/>
      <c r="L19" s="300"/>
    </row>
    <row r="20" spans="1:12" ht="81" hidden="1" customHeight="1">
      <c r="A20" s="9"/>
      <c r="B20" s="300"/>
      <c r="C20" s="300"/>
      <c r="D20" s="300"/>
      <c r="E20" s="300"/>
      <c r="F20" s="68" t="s">
        <v>461</v>
      </c>
      <c r="G20" s="300"/>
      <c r="H20" s="303"/>
      <c r="I20" s="300"/>
      <c r="J20" s="68"/>
      <c r="K20" s="300"/>
      <c r="L20" s="69"/>
    </row>
    <row r="21" spans="1:12" ht="41.25" hidden="1" customHeight="1">
      <c r="A21" s="9"/>
      <c r="B21" s="300"/>
      <c r="C21" s="300"/>
      <c r="D21" s="300"/>
      <c r="E21" s="300"/>
      <c r="F21" s="69"/>
      <c r="G21" s="300"/>
      <c r="H21" s="303"/>
      <c r="I21" s="300"/>
      <c r="J21" s="68" t="s">
        <v>462</v>
      </c>
      <c r="K21" s="300"/>
      <c r="L21" s="69"/>
    </row>
    <row r="22" spans="1:12">
      <c r="A22" s="11">
        <v>1</v>
      </c>
      <c r="B22" s="205">
        <v>2</v>
      </c>
      <c r="C22" s="205"/>
      <c r="D22" s="205"/>
      <c r="E22" s="11">
        <v>3</v>
      </c>
      <c r="F22" s="11">
        <v>4</v>
      </c>
      <c r="G22" s="11">
        <v>5</v>
      </c>
      <c r="H22" s="11">
        <v>6</v>
      </c>
      <c r="I22" s="11">
        <v>7</v>
      </c>
      <c r="J22" s="11">
        <v>8</v>
      </c>
      <c r="K22" s="11">
        <v>9</v>
      </c>
      <c r="L22" s="11">
        <v>10</v>
      </c>
    </row>
    <row r="23" spans="1:12" ht="15" customHeight="1">
      <c r="A23" s="8" t="s">
        <v>613</v>
      </c>
      <c r="B23" s="46">
        <v>9</v>
      </c>
      <c r="C23" s="47">
        <v>0</v>
      </c>
      <c r="D23" s="48">
        <v>1</v>
      </c>
      <c r="E23" s="118">
        <v>78024188</v>
      </c>
      <c r="F23" s="119"/>
      <c r="G23" s="119"/>
      <c r="H23" s="118">
        <v>49209440</v>
      </c>
      <c r="I23" s="118">
        <v>1702564</v>
      </c>
      <c r="J23" s="118">
        <v>128936192</v>
      </c>
      <c r="K23" s="119"/>
      <c r="L23" s="118">
        <v>128936192</v>
      </c>
    </row>
    <row r="24" spans="1:12" ht="15" customHeight="1">
      <c r="A24" s="9" t="s">
        <v>463</v>
      </c>
      <c r="B24" s="46">
        <v>9</v>
      </c>
      <c r="C24" s="47">
        <v>0</v>
      </c>
      <c r="D24" s="48">
        <v>2</v>
      </c>
      <c r="E24" s="119"/>
      <c r="F24" s="119"/>
      <c r="G24" s="119"/>
      <c r="H24" s="119"/>
      <c r="I24" s="119"/>
      <c r="J24" s="119"/>
      <c r="K24" s="119"/>
      <c r="L24" s="119"/>
    </row>
    <row r="25" spans="1:12" ht="15" customHeight="1">
      <c r="A25" s="9" t="s">
        <v>464</v>
      </c>
      <c r="B25" s="46">
        <v>9</v>
      </c>
      <c r="C25" s="47">
        <v>0</v>
      </c>
      <c r="D25" s="48">
        <v>3</v>
      </c>
      <c r="E25" s="119"/>
      <c r="F25" s="119"/>
      <c r="G25" s="119"/>
      <c r="H25" s="119"/>
      <c r="I25" s="118">
        <v>1702564</v>
      </c>
      <c r="J25" s="119"/>
      <c r="K25" s="119"/>
      <c r="L25" s="119"/>
    </row>
    <row r="26" spans="1:12" ht="17.25" customHeight="1">
      <c r="A26" s="176" t="s">
        <v>614</v>
      </c>
      <c r="B26" s="307">
        <v>9</v>
      </c>
      <c r="C26" s="221">
        <v>0</v>
      </c>
      <c r="D26" s="223">
        <v>4</v>
      </c>
      <c r="E26" s="292">
        <v>78024188</v>
      </c>
      <c r="F26" s="293"/>
      <c r="G26" s="293"/>
      <c r="H26" s="292">
        <v>49209440</v>
      </c>
      <c r="I26" s="292"/>
      <c r="J26" s="292">
        <v>128936192</v>
      </c>
      <c r="K26" s="293"/>
      <c r="L26" s="292">
        <v>128936192</v>
      </c>
    </row>
    <row r="27" spans="1:12" ht="12.75" customHeight="1">
      <c r="A27" s="306"/>
      <c r="B27" s="308"/>
      <c r="C27" s="222"/>
      <c r="D27" s="224"/>
      <c r="E27" s="293"/>
      <c r="F27" s="293"/>
      <c r="G27" s="293"/>
      <c r="H27" s="293"/>
      <c r="I27" s="293"/>
      <c r="J27" s="293"/>
      <c r="K27" s="293"/>
      <c r="L27" s="293"/>
    </row>
    <row r="28" spans="1:12" ht="15" customHeight="1">
      <c r="A28" s="9" t="s">
        <v>465</v>
      </c>
      <c r="B28" s="46">
        <v>9</v>
      </c>
      <c r="C28" s="47">
        <v>0</v>
      </c>
      <c r="D28" s="48">
        <v>5</v>
      </c>
      <c r="E28" s="119"/>
      <c r="F28" s="119"/>
      <c r="G28" s="119"/>
      <c r="H28" s="119"/>
      <c r="I28" s="119"/>
      <c r="J28" s="118"/>
      <c r="K28" s="119"/>
      <c r="L28" s="119"/>
    </row>
    <row r="29" spans="1:12" ht="15" customHeight="1">
      <c r="A29" s="9" t="s">
        <v>466</v>
      </c>
      <c r="B29" s="46">
        <v>9</v>
      </c>
      <c r="C29" s="47">
        <v>0</v>
      </c>
      <c r="D29" s="48">
        <v>6</v>
      </c>
      <c r="E29" s="119"/>
      <c r="F29" s="119"/>
      <c r="G29" s="119"/>
      <c r="H29" s="119"/>
      <c r="I29" s="119"/>
      <c r="J29" s="119"/>
      <c r="K29" s="119"/>
      <c r="L29" s="119"/>
    </row>
    <row r="30" spans="1:12" ht="25.5">
      <c r="A30" s="9" t="s">
        <v>467</v>
      </c>
      <c r="B30" s="46">
        <v>9</v>
      </c>
      <c r="C30" s="47">
        <v>0</v>
      </c>
      <c r="D30" s="48">
        <v>7</v>
      </c>
      <c r="E30" s="119"/>
      <c r="F30" s="119"/>
      <c r="G30" s="119"/>
      <c r="H30" s="119"/>
      <c r="I30" s="119"/>
      <c r="J30" s="119"/>
      <c r="K30" s="119"/>
      <c r="L30" s="119"/>
    </row>
    <row r="31" spans="1:12" ht="15" customHeight="1">
      <c r="A31" s="78" t="s">
        <v>468</v>
      </c>
      <c r="B31" s="46">
        <v>9</v>
      </c>
      <c r="C31" s="47">
        <v>0</v>
      </c>
      <c r="D31" s="48">
        <v>8</v>
      </c>
      <c r="E31" s="119"/>
      <c r="F31" s="119"/>
      <c r="G31" s="119"/>
      <c r="H31" s="119"/>
      <c r="I31" s="118">
        <v>113433</v>
      </c>
      <c r="J31" s="118">
        <v>113433</v>
      </c>
      <c r="K31" s="119"/>
      <c r="L31" s="118">
        <v>113433</v>
      </c>
    </row>
    <row r="32" spans="1:12" ht="15" customHeight="1">
      <c r="A32" s="9" t="s">
        <v>469</v>
      </c>
      <c r="B32" s="46">
        <v>9</v>
      </c>
      <c r="C32" s="47">
        <v>0</v>
      </c>
      <c r="D32" s="48">
        <v>9</v>
      </c>
      <c r="E32" s="119"/>
      <c r="F32" s="119"/>
      <c r="G32" s="119"/>
      <c r="H32" s="118">
        <v>3105600</v>
      </c>
      <c r="I32" s="99" t="s">
        <v>632</v>
      </c>
      <c r="J32" s="99" t="s">
        <v>633</v>
      </c>
      <c r="K32" s="119"/>
      <c r="L32" s="99" t="s">
        <v>633</v>
      </c>
    </row>
    <row r="33" spans="1:12" ht="15" customHeight="1">
      <c r="A33" s="9" t="s">
        <v>470</v>
      </c>
      <c r="B33" s="46">
        <v>9</v>
      </c>
      <c r="C33" s="47">
        <v>1</v>
      </c>
      <c r="D33" s="48">
        <v>0</v>
      </c>
      <c r="E33" s="119"/>
      <c r="F33" s="119"/>
      <c r="G33" s="119"/>
      <c r="H33" s="119"/>
      <c r="I33" s="119"/>
      <c r="J33" s="119"/>
      <c r="K33" s="119"/>
      <c r="L33" s="119"/>
    </row>
    <row r="34" spans="1:12" ht="16.5" customHeight="1">
      <c r="A34" s="94" t="s">
        <v>471</v>
      </c>
      <c r="B34" s="79">
        <v>9</v>
      </c>
      <c r="C34" s="80">
        <v>1</v>
      </c>
      <c r="D34" s="81">
        <v>1</v>
      </c>
      <c r="E34" s="99" t="s">
        <v>634</v>
      </c>
      <c r="F34" s="119"/>
      <c r="G34" s="119"/>
      <c r="H34" s="119"/>
      <c r="I34" s="119"/>
      <c r="J34" s="99" t="s">
        <v>634</v>
      </c>
      <c r="K34" s="119"/>
      <c r="L34" s="99" t="s">
        <v>634</v>
      </c>
    </row>
    <row r="35" spans="1:12" ht="15" customHeight="1">
      <c r="A35" s="8" t="s">
        <v>615</v>
      </c>
      <c r="B35" s="79">
        <v>9</v>
      </c>
      <c r="C35" s="80">
        <v>1</v>
      </c>
      <c r="D35" s="81">
        <v>2</v>
      </c>
      <c r="E35" s="118">
        <v>77909701</v>
      </c>
      <c r="F35" s="119"/>
      <c r="G35" s="119"/>
      <c r="H35" s="118">
        <v>52315040</v>
      </c>
      <c r="I35" s="99" t="s">
        <v>635</v>
      </c>
      <c r="J35" s="118">
        <v>127017651</v>
      </c>
      <c r="K35" s="119"/>
      <c r="L35" s="118">
        <v>127017651</v>
      </c>
    </row>
    <row r="36" spans="1:12" ht="15.75" customHeight="1">
      <c r="A36" s="9" t="s">
        <v>472</v>
      </c>
      <c r="B36" s="46">
        <v>9</v>
      </c>
      <c r="C36" s="47">
        <v>1</v>
      </c>
      <c r="D36" s="48">
        <v>3</v>
      </c>
      <c r="E36" s="119"/>
      <c r="F36" s="119"/>
      <c r="G36" s="119"/>
      <c r="H36" s="119"/>
      <c r="I36" s="119"/>
      <c r="J36" s="119"/>
      <c r="K36" s="119"/>
      <c r="L36" s="119"/>
    </row>
    <row r="37" spans="1:12" ht="15" customHeight="1">
      <c r="A37" s="9" t="s">
        <v>473</v>
      </c>
      <c r="B37" s="46">
        <v>9</v>
      </c>
      <c r="C37" s="47">
        <v>1</v>
      </c>
      <c r="D37" s="48">
        <v>4</v>
      </c>
      <c r="E37" s="119"/>
      <c r="F37" s="119"/>
      <c r="G37" s="119"/>
      <c r="H37" s="119"/>
      <c r="I37" s="119"/>
      <c r="J37" s="119"/>
      <c r="K37" s="119"/>
      <c r="L37" s="119"/>
    </row>
    <row r="38" spans="1:12" ht="15" customHeight="1">
      <c r="A38" s="304" t="s">
        <v>616</v>
      </c>
      <c r="B38" s="212">
        <v>9</v>
      </c>
      <c r="C38" s="213">
        <v>1</v>
      </c>
      <c r="D38" s="234">
        <v>5</v>
      </c>
      <c r="E38" s="292">
        <v>77909701</v>
      </c>
      <c r="F38" s="293"/>
      <c r="G38" s="293"/>
      <c r="H38" s="292">
        <v>52315040</v>
      </c>
      <c r="I38" s="294" t="s">
        <v>635</v>
      </c>
      <c r="J38" s="292">
        <v>127017651</v>
      </c>
      <c r="K38" s="293"/>
      <c r="L38" s="292">
        <v>127017651</v>
      </c>
    </row>
    <row r="39" spans="1:12" ht="2.25" customHeight="1">
      <c r="A39" s="305"/>
      <c r="B39" s="212"/>
      <c r="C39" s="213"/>
      <c r="D39" s="234"/>
      <c r="E39" s="293"/>
      <c r="F39" s="293"/>
      <c r="G39" s="293"/>
      <c r="H39" s="293"/>
      <c r="I39" s="295"/>
      <c r="J39" s="293"/>
      <c r="K39" s="293"/>
      <c r="L39" s="293"/>
    </row>
    <row r="40" spans="1:12" ht="15" customHeight="1">
      <c r="A40" s="9" t="s">
        <v>474</v>
      </c>
      <c r="B40" s="46">
        <v>9</v>
      </c>
      <c r="C40" s="47">
        <v>1</v>
      </c>
      <c r="D40" s="48">
        <v>6</v>
      </c>
      <c r="E40" s="119"/>
      <c r="F40" s="119"/>
      <c r="G40" s="119"/>
      <c r="H40" s="119"/>
      <c r="I40" s="119"/>
      <c r="J40" s="119"/>
      <c r="K40" s="119"/>
      <c r="L40" s="119"/>
    </row>
    <row r="41" spans="1:12" ht="15" customHeight="1">
      <c r="A41" s="9" t="s">
        <v>475</v>
      </c>
      <c r="B41" s="46">
        <v>9</v>
      </c>
      <c r="C41" s="47">
        <v>1</v>
      </c>
      <c r="D41" s="48">
        <v>7</v>
      </c>
      <c r="E41" s="119"/>
      <c r="F41" s="119"/>
      <c r="G41" s="119"/>
      <c r="H41" s="119"/>
      <c r="I41" s="119"/>
      <c r="J41" s="119"/>
      <c r="K41" s="119"/>
      <c r="L41" s="119"/>
    </row>
    <row r="42" spans="1:12" ht="27" customHeight="1">
      <c r="A42" s="9" t="s">
        <v>476</v>
      </c>
      <c r="B42" s="46">
        <v>9</v>
      </c>
      <c r="C42" s="47">
        <v>1</v>
      </c>
      <c r="D42" s="48">
        <v>8</v>
      </c>
      <c r="E42" s="119"/>
      <c r="F42" s="119"/>
      <c r="G42" s="119"/>
      <c r="H42" s="119"/>
      <c r="I42" s="119"/>
      <c r="J42" s="119"/>
      <c r="K42" s="119"/>
      <c r="L42" s="119"/>
    </row>
    <row r="43" spans="1:12" ht="15" customHeight="1">
      <c r="A43" s="78" t="s">
        <v>477</v>
      </c>
      <c r="B43" s="75">
        <v>9</v>
      </c>
      <c r="C43" s="77">
        <v>1</v>
      </c>
      <c r="D43" s="76">
        <v>9</v>
      </c>
      <c r="E43" s="119"/>
      <c r="F43" s="119"/>
      <c r="G43" s="119"/>
      <c r="H43" s="119"/>
      <c r="I43" s="118">
        <v>3204319</v>
      </c>
      <c r="J43" s="118">
        <v>3204319</v>
      </c>
      <c r="K43" s="119"/>
      <c r="L43" s="118">
        <v>3204319</v>
      </c>
    </row>
    <row r="44" spans="1:12" ht="15" customHeight="1">
      <c r="A44" s="9" t="s">
        <v>478</v>
      </c>
      <c r="B44" s="46">
        <v>9</v>
      </c>
      <c r="C44" s="47">
        <v>2</v>
      </c>
      <c r="D44" s="48">
        <v>0</v>
      </c>
      <c r="E44" s="119"/>
      <c r="F44" s="119"/>
      <c r="G44" s="119"/>
      <c r="H44" s="119"/>
      <c r="I44" s="119"/>
      <c r="J44" s="119"/>
      <c r="K44" s="119"/>
      <c r="L44" s="119"/>
    </row>
    <row r="45" spans="1:12" ht="15" customHeight="1">
      <c r="A45" s="9" t="s">
        <v>479</v>
      </c>
      <c r="B45" s="46">
        <v>9</v>
      </c>
      <c r="C45" s="47">
        <v>2</v>
      </c>
      <c r="D45" s="48">
        <v>1</v>
      </c>
      <c r="E45" s="119"/>
      <c r="F45" s="119"/>
      <c r="G45" s="119"/>
      <c r="H45" s="119"/>
      <c r="I45" s="119"/>
      <c r="J45" s="119"/>
      <c r="K45" s="119"/>
      <c r="L45" s="119"/>
    </row>
    <row r="46" spans="1:12" ht="15" customHeight="1">
      <c r="A46" s="9" t="s">
        <v>480</v>
      </c>
      <c r="B46" s="46">
        <v>9</v>
      </c>
      <c r="C46" s="47">
        <v>2</v>
      </c>
      <c r="D46" s="48">
        <v>2</v>
      </c>
      <c r="E46" s="99" t="s">
        <v>636</v>
      </c>
      <c r="F46" s="119"/>
      <c r="G46" s="119"/>
      <c r="H46" s="119"/>
      <c r="I46" s="118">
        <v>318044</v>
      </c>
      <c r="J46" s="119"/>
      <c r="K46" s="119"/>
      <c r="L46" s="119"/>
    </row>
    <row r="47" spans="1:12" ht="15" customHeight="1">
      <c r="A47" s="304" t="s">
        <v>639</v>
      </c>
      <c r="B47" s="212">
        <v>9</v>
      </c>
      <c r="C47" s="213">
        <v>2</v>
      </c>
      <c r="D47" s="234">
        <v>3</v>
      </c>
      <c r="E47" s="292">
        <v>77591657</v>
      </c>
      <c r="F47" s="293"/>
      <c r="G47" s="293"/>
      <c r="H47" s="292">
        <v>52315040</v>
      </c>
      <c r="I47" s="292">
        <v>315273</v>
      </c>
      <c r="J47" s="292">
        <v>130221970</v>
      </c>
      <c r="K47" s="293"/>
      <c r="L47" s="292">
        <v>130221970</v>
      </c>
    </row>
    <row r="48" spans="1:12" ht="12.75" customHeight="1">
      <c r="A48" s="305" t="s">
        <v>481</v>
      </c>
      <c r="B48" s="212"/>
      <c r="C48" s="213"/>
      <c r="D48" s="234"/>
      <c r="E48" s="293"/>
      <c r="F48" s="293"/>
      <c r="G48" s="293"/>
      <c r="H48" s="293"/>
      <c r="I48" s="293"/>
      <c r="J48" s="293"/>
      <c r="K48" s="293"/>
      <c r="L48" s="293"/>
    </row>
    <row r="49" spans="1:12" ht="12.75" customHeight="1">
      <c r="A49" s="10"/>
    </row>
    <row r="51" spans="1:12">
      <c r="A51" s="1" t="s">
        <v>57</v>
      </c>
      <c r="E51" s="36"/>
      <c r="F51" s="36"/>
      <c r="G51" s="36"/>
      <c r="H51" s="36"/>
      <c r="L51" s="88" t="s">
        <v>626</v>
      </c>
    </row>
    <row r="52" spans="1:12">
      <c r="A52" s="96">
        <v>41943</v>
      </c>
      <c r="E52" s="309"/>
      <c r="F52" s="309"/>
      <c r="G52" s="309"/>
      <c r="H52" s="309"/>
      <c r="I52" s="1" t="s">
        <v>250</v>
      </c>
      <c r="L52" s="87" t="s">
        <v>607</v>
      </c>
    </row>
    <row r="53" spans="1:12">
      <c r="E53" s="309"/>
      <c r="F53" s="309"/>
      <c r="G53" s="309"/>
      <c r="H53" s="309"/>
    </row>
  </sheetData>
  <mergeCells count="62">
    <mergeCell ref="J47:J48"/>
    <mergeCell ref="K47:K48"/>
    <mergeCell ref="L47:L48"/>
    <mergeCell ref="E52:H52"/>
    <mergeCell ref="F47:F48"/>
    <mergeCell ref="G47:G48"/>
    <mergeCell ref="H47:H48"/>
    <mergeCell ref="E53:H53"/>
    <mergeCell ref="I47:I48"/>
    <mergeCell ref="A47:A48"/>
    <mergeCell ref="B47:B48"/>
    <mergeCell ref="C47:C48"/>
    <mergeCell ref="D47:D48"/>
    <mergeCell ref="E47:E48"/>
    <mergeCell ref="B22:D22"/>
    <mergeCell ref="A38:A39"/>
    <mergeCell ref="B38:B39"/>
    <mergeCell ref="C38:C39"/>
    <mergeCell ref="D38:D39"/>
    <mergeCell ref="A26:A27"/>
    <mergeCell ref="B26:B27"/>
    <mergeCell ref="C26:C27"/>
    <mergeCell ref="D26:D27"/>
    <mergeCell ref="A16:A19"/>
    <mergeCell ref="B16:D21"/>
    <mergeCell ref="E16:J17"/>
    <mergeCell ref="K16:K21"/>
    <mergeCell ref="L16:L19"/>
    <mergeCell ref="E18:J18"/>
    <mergeCell ref="E19:E21"/>
    <mergeCell ref="G19:G21"/>
    <mergeCell ref="H19:H21"/>
    <mergeCell ref="I19:I21"/>
    <mergeCell ref="A10:L10"/>
    <mergeCell ref="K2:L2"/>
    <mergeCell ref="B3:I3"/>
    <mergeCell ref="J3:L3"/>
    <mergeCell ref="B4:I4"/>
    <mergeCell ref="J4:L4"/>
    <mergeCell ref="B5:I5"/>
    <mergeCell ref="J5:L5"/>
    <mergeCell ref="B6:I6"/>
    <mergeCell ref="J6:L6"/>
    <mergeCell ref="B7:I7"/>
    <mergeCell ref="J7:L7"/>
    <mergeCell ref="A9:L9"/>
    <mergeCell ref="J26:J27"/>
    <mergeCell ref="K26:K27"/>
    <mergeCell ref="L26:L27"/>
    <mergeCell ref="E38:E39"/>
    <mergeCell ref="F38:F39"/>
    <mergeCell ref="G38:G39"/>
    <mergeCell ref="H38:H39"/>
    <mergeCell ref="I38:I39"/>
    <mergeCell ref="J38:J39"/>
    <mergeCell ref="K38:K39"/>
    <mergeCell ref="L38:L39"/>
    <mergeCell ref="E26:E27"/>
    <mergeCell ref="F26:F27"/>
    <mergeCell ref="G26:G27"/>
    <mergeCell ref="H26:H27"/>
    <mergeCell ref="I26:I27"/>
  </mergeCell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9" workbookViewId="0">
      <selection activeCell="B31" sqref="B31"/>
    </sheetView>
  </sheetViews>
  <sheetFormatPr defaultRowHeight="14.1" customHeight="1"/>
  <cols>
    <col min="1" max="3" width="20.7109375" style="74" customWidth="1"/>
    <col min="4" max="5" width="20.7109375" style="13" customWidth="1"/>
    <col min="6" max="256" width="9.140625" style="13"/>
    <col min="257" max="261" width="20.7109375" style="13" customWidth="1"/>
    <col min="262" max="512" width="9.140625" style="13"/>
    <col min="513" max="517" width="20.7109375" style="13" customWidth="1"/>
    <col min="518" max="768" width="9.140625" style="13"/>
    <col min="769" max="773" width="20.7109375" style="13" customWidth="1"/>
    <col min="774" max="1024" width="9.140625" style="13"/>
    <col min="1025" max="1029" width="20.7109375" style="13" customWidth="1"/>
    <col min="1030" max="1280" width="9.140625" style="13"/>
    <col min="1281" max="1285" width="20.7109375" style="13" customWidth="1"/>
    <col min="1286" max="1536" width="9.140625" style="13"/>
    <col min="1537" max="1541" width="20.7109375" style="13" customWidth="1"/>
    <col min="1542" max="1792" width="9.140625" style="13"/>
    <col min="1793" max="1797" width="20.7109375" style="13" customWidth="1"/>
    <col min="1798" max="2048" width="9.140625" style="13"/>
    <col min="2049" max="2053" width="20.7109375" style="13" customWidth="1"/>
    <col min="2054" max="2304" width="9.140625" style="13"/>
    <col min="2305" max="2309" width="20.7109375" style="13" customWidth="1"/>
    <col min="2310" max="2560" width="9.140625" style="13"/>
    <col min="2561" max="2565" width="20.7109375" style="13" customWidth="1"/>
    <col min="2566" max="2816" width="9.140625" style="13"/>
    <col min="2817" max="2821" width="20.7109375" style="13" customWidth="1"/>
    <col min="2822" max="3072" width="9.140625" style="13"/>
    <col min="3073" max="3077" width="20.7109375" style="13" customWidth="1"/>
    <col min="3078" max="3328" width="9.140625" style="13"/>
    <col min="3329" max="3333" width="20.7109375" style="13" customWidth="1"/>
    <col min="3334" max="3584" width="9.140625" style="13"/>
    <col min="3585" max="3589" width="20.7109375" style="13" customWidth="1"/>
    <col min="3590" max="3840" width="9.140625" style="13"/>
    <col min="3841" max="3845" width="20.7109375" style="13" customWidth="1"/>
    <col min="3846" max="4096" width="9.140625" style="13"/>
    <col min="4097" max="4101" width="20.7109375" style="13" customWidth="1"/>
    <col min="4102" max="4352" width="9.140625" style="13"/>
    <col min="4353" max="4357" width="20.7109375" style="13" customWidth="1"/>
    <col min="4358" max="4608" width="9.140625" style="13"/>
    <col min="4609" max="4613" width="20.7109375" style="13" customWidth="1"/>
    <col min="4614" max="4864" width="9.140625" style="13"/>
    <col min="4865" max="4869" width="20.7109375" style="13" customWidth="1"/>
    <col min="4870" max="5120" width="9.140625" style="13"/>
    <col min="5121" max="5125" width="20.7109375" style="13" customWidth="1"/>
    <col min="5126" max="5376" width="9.140625" style="13"/>
    <col min="5377" max="5381" width="20.7109375" style="13" customWidth="1"/>
    <col min="5382" max="5632" width="9.140625" style="13"/>
    <col min="5633" max="5637" width="20.7109375" style="13" customWidth="1"/>
    <col min="5638" max="5888" width="9.140625" style="13"/>
    <col min="5889" max="5893" width="20.7109375" style="13" customWidth="1"/>
    <col min="5894" max="6144" width="9.140625" style="13"/>
    <col min="6145" max="6149" width="20.7109375" style="13" customWidth="1"/>
    <col min="6150" max="6400" width="9.140625" style="13"/>
    <col min="6401" max="6405" width="20.7109375" style="13" customWidth="1"/>
    <col min="6406" max="6656" width="9.140625" style="13"/>
    <col min="6657" max="6661" width="20.7109375" style="13" customWidth="1"/>
    <col min="6662" max="6912" width="9.140625" style="13"/>
    <col min="6913" max="6917" width="20.7109375" style="13" customWidth="1"/>
    <col min="6918" max="7168" width="9.140625" style="13"/>
    <col min="7169" max="7173" width="20.7109375" style="13" customWidth="1"/>
    <col min="7174" max="7424" width="9.140625" style="13"/>
    <col min="7425" max="7429" width="20.7109375" style="13" customWidth="1"/>
    <col min="7430" max="7680" width="9.140625" style="13"/>
    <col min="7681" max="7685" width="20.7109375" style="13" customWidth="1"/>
    <col min="7686" max="7936" width="9.140625" style="13"/>
    <col min="7937" max="7941" width="20.7109375" style="13" customWidth="1"/>
    <col min="7942" max="8192" width="9.140625" style="13"/>
    <col min="8193" max="8197" width="20.7109375" style="13" customWidth="1"/>
    <col min="8198" max="8448" width="9.140625" style="13"/>
    <col min="8449" max="8453" width="20.7109375" style="13" customWidth="1"/>
    <col min="8454" max="8704" width="9.140625" style="13"/>
    <col min="8705" max="8709" width="20.7109375" style="13" customWidth="1"/>
    <col min="8710" max="8960" width="9.140625" style="13"/>
    <col min="8961" max="8965" width="20.7109375" style="13" customWidth="1"/>
    <col min="8966" max="9216" width="9.140625" style="13"/>
    <col min="9217" max="9221" width="20.7109375" style="13" customWidth="1"/>
    <col min="9222" max="9472" width="9.140625" style="13"/>
    <col min="9473" max="9477" width="20.7109375" style="13" customWidth="1"/>
    <col min="9478" max="9728" width="9.140625" style="13"/>
    <col min="9729" max="9733" width="20.7109375" style="13" customWidth="1"/>
    <col min="9734" max="9984" width="9.140625" style="13"/>
    <col min="9985" max="9989" width="20.7109375" style="13" customWidth="1"/>
    <col min="9990" max="10240" width="9.140625" style="13"/>
    <col min="10241" max="10245" width="20.7109375" style="13" customWidth="1"/>
    <col min="10246" max="10496" width="9.140625" style="13"/>
    <col min="10497" max="10501" width="20.7109375" style="13" customWidth="1"/>
    <col min="10502" max="10752" width="9.140625" style="13"/>
    <col min="10753" max="10757" width="20.7109375" style="13" customWidth="1"/>
    <col min="10758" max="11008" width="9.140625" style="13"/>
    <col min="11009" max="11013" width="20.7109375" style="13" customWidth="1"/>
    <col min="11014" max="11264" width="9.140625" style="13"/>
    <col min="11265" max="11269" width="20.7109375" style="13" customWidth="1"/>
    <col min="11270" max="11520" width="9.140625" style="13"/>
    <col min="11521" max="11525" width="20.7109375" style="13" customWidth="1"/>
    <col min="11526" max="11776" width="9.140625" style="13"/>
    <col min="11777" max="11781" width="20.7109375" style="13" customWidth="1"/>
    <col min="11782" max="12032" width="9.140625" style="13"/>
    <col min="12033" max="12037" width="20.7109375" style="13" customWidth="1"/>
    <col min="12038" max="12288" width="9.140625" style="13"/>
    <col min="12289" max="12293" width="20.7109375" style="13" customWidth="1"/>
    <col min="12294" max="12544" width="9.140625" style="13"/>
    <col min="12545" max="12549" width="20.7109375" style="13" customWidth="1"/>
    <col min="12550" max="12800" width="9.140625" style="13"/>
    <col min="12801" max="12805" width="20.7109375" style="13" customWidth="1"/>
    <col min="12806" max="13056" width="9.140625" style="13"/>
    <col min="13057" max="13061" width="20.7109375" style="13" customWidth="1"/>
    <col min="13062" max="13312" width="9.140625" style="13"/>
    <col min="13313" max="13317" width="20.7109375" style="13" customWidth="1"/>
    <col min="13318" max="13568" width="9.140625" style="13"/>
    <col min="13569" max="13573" width="20.7109375" style="13" customWidth="1"/>
    <col min="13574" max="13824" width="9.140625" style="13"/>
    <col min="13825" max="13829" width="20.7109375" style="13" customWidth="1"/>
    <col min="13830" max="14080" width="9.140625" style="13"/>
    <col min="14081" max="14085" width="20.7109375" style="13" customWidth="1"/>
    <col min="14086" max="14336" width="9.140625" style="13"/>
    <col min="14337" max="14341" width="20.7109375" style="13" customWidth="1"/>
    <col min="14342" max="14592" width="9.140625" style="13"/>
    <col min="14593" max="14597" width="20.7109375" style="13" customWidth="1"/>
    <col min="14598" max="14848" width="9.140625" style="13"/>
    <col min="14849" max="14853" width="20.7109375" style="13" customWidth="1"/>
    <col min="14854" max="15104" width="9.140625" style="13"/>
    <col min="15105" max="15109" width="20.7109375" style="13" customWidth="1"/>
    <col min="15110" max="15360" width="9.140625" style="13"/>
    <col min="15361" max="15365" width="20.7109375" style="13" customWidth="1"/>
    <col min="15366" max="15616" width="9.140625" style="13"/>
    <col min="15617" max="15621" width="20.7109375" style="13" customWidth="1"/>
    <col min="15622" max="15872" width="9.140625" style="13"/>
    <col min="15873" max="15877" width="20.7109375" style="13" customWidth="1"/>
    <col min="15878" max="16128" width="9.140625" style="13"/>
    <col min="16129" max="16133" width="20.7109375" style="13" customWidth="1"/>
    <col min="16134" max="16384" width="9.140625" style="13"/>
  </cols>
  <sheetData>
    <row r="1" spans="1:13" ht="14.1" customHeight="1">
      <c r="A1" s="310" t="s">
        <v>482</v>
      </c>
      <c r="B1" s="310"/>
      <c r="C1" s="310"/>
      <c r="D1" s="132" t="s">
        <v>7</v>
      </c>
      <c r="E1" s="132"/>
      <c r="G1" s="14"/>
      <c r="H1" s="14"/>
      <c r="I1" s="15"/>
      <c r="K1" s="15"/>
      <c r="L1" s="15"/>
      <c r="M1" s="15"/>
    </row>
    <row r="2" spans="1:13" s="70" customFormat="1" ht="27" customHeight="1">
      <c r="A2" s="311" t="s">
        <v>483</v>
      </c>
      <c r="B2" s="311"/>
      <c r="C2" s="311"/>
      <c r="D2" s="312" t="s">
        <v>490</v>
      </c>
      <c r="E2" s="312"/>
      <c r="G2" s="71"/>
      <c r="H2" s="71"/>
      <c r="I2" s="72"/>
      <c r="K2" s="72"/>
      <c r="L2" s="72"/>
      <c r="M2" s="72"/>
    </row>
    <row r="3" spans="1:13" ht="14.1" customHeight="1">
      <c r="A3" s="313"/>
      <c r="B3" s="313"/>
      <c r="C3" s="313"/>
      <c r="D3" s="314"/>
      <c r="E3" s="314"/>
      <c r="F3" s="17"/>
      <c r="G3" s="17"/>
      <c r="H3" s="17"/>
      <c r="I3" s="17"/>
      <c r="J3" s="17"/>
      <c r="K3" s="17"/>
      <c r="L3" s="17"/>
      <c r="M3" s="17"/>
    </row>
    <row r="4" spans="1:13" ht="30" customHeight="1" thickBot="1">
      <c r="A4" s="134" t="s">
        <v>484</v>
      </c>
      <c r="B4" s="135"/>
      <c r="C4" s="136"/>
      <c r="D4" s="134" t="s">
        <v>485</v>
      </c>
      <c r="E4" s="136"/>
      <c r="F4" s="17"/>
      <c r="G4" s="17"/>
      <c r="H4" s="17"/>
      <c r="I4" s="17"/>
      <c r="J4" s="17"/>
      <c r="K4" s="17"/>
      <c r="L4" s="17"/>
      <c r="M4" s="17"/>
    </row>
    <row r="5" spans="1:13" ht="15" customHeight="1" thickTop="1">
      <c r="A5" s="315"/>
      <c r="B5" s="316"/>
      <c r="C5" s="317"/>
      <c r="D5" s="318"/>
      <c r="E5" s="319"/>
    </row>
    <row r="6" spans="1:13" ht="15.75" customHeight="1">
      <c r="A6" s="320" t="str">
        <f>IF('[1]Tabela F'!A6:C6&gt;0,'[1]Tabela F'!A6:C6,"")</f>
        <v/>
      </c>
      <c r="B6" s="321"/>
      <c r="C6" s="322"/>
      <c r="D6" s="323" t="str">
        <f>IF('[1]Tabela F'!D6:E6&gt;0,'[1]Tabela F'!D6:E6,"")</f>
        <v/>
      </c>
      <c r="E6" s="324"/>
    </row>
    <row r="7" spans="1:13" ht="15" customHeight="1">
      <c r="A7" s="320" t="str">
        <f>IF('[1]Tabela F'!A7:C7&gt;0,'[1]Tabela F'!A7:C7,"")</f>
        <v/>
      </c>
      <c r="B7" s="321"/>
      <c r="C7" s="322"/>
      <c r="D7" s="323" t="str">
        <f>IF('[1]Tabela F'!D7:E7&gt;0,'[1]Tabela F'!D7:E7,"")</f>
        <v/>
      </c>
      <c r="E7" s="324"/>
    </row>
    <row r="8" spans="1:13" ht="15" customHeight="1">
      <c r="A8" s="320" t="str">
        <f>IF('[1]Tabela F'!A8:C8&gt;0,'[1]Tabela F'!A8:C8,"")</f>
        <v/>
      </c>
      <c r="B8" s="321"/>
      <c r="C8" s="322"/>
      <c r="D8" s="323" t="str">
        <f>IF('[1]Tabela F'!D8:E8&gt;0,'[1]Tabela F'!D8:E8,"")</f>
        <v/>
      </c>
      <c r="E8" s="324"/>
    </row>
    <row r="9" spans="1:13" ht="15" customHeight="1">
      <c r="A9" s="320" t="str">
        <f>IF('[1]Tabela F'!A9:C9&gt;0,'[1]Tabela F'!A9:C9,"")</f>
        <v/>
      </c>
      <c r="B9" s="321"/>
      <c r="C9" s="322"/>
      <c r="D9" s="323" t="str">
        <f>IF('[1]Tabela F'!D9:E9&gt;0,'[1]Tabela F'!D9:E9,"")</f>
        <v/>
      </c>
      <c r="E9" s="324"/>
    </row>
    <row r="10" spans="1:13" ht="15.75" customHeight="1">
      <c r="A10" s="320" t="str">
        <f>IF('[1]Tabela F'!A10:C10&gt;0,'[1]Tabela F'!A10:C10,"")</f>
        <v/>
      </c>
      <c r="B10" s="321"/>
      <c r="C10" s="322"/>
      <c r="D10" s="323" t="str">
        <f>IF('[1]Tabela F'!D10:E10&gt;0,'[1]Tabela F'!D10:E10,"")</f>
        <v/>
      </c>
      <c r="E10" s="324"/>
    </row>
    <row r="11" spans="1:13" ht="15" customHeight="1">
      <c r="A11" s="320" t="str">
        <f>IF('[1]Tabela F'!A11:C11&gt;0,'[1]Tabela F'!A11:C11,"")</f>
        <v/>
      </c>
      <c r="B11" s="321"/>
      <c r="C11" s="322"/>
      <c r="D11" s="323" t="str">
        <f>IF('[1]Tabela F'!D11:E11&gt;0,'[1]Tabela F'!D11:E11,"")</f>
        <v/>
      </c>
      <c r="E11" s="324"/>
    </row>
    <row r="12" spans="1:13" ht="15" customHeight="1">
      <c r="A12" s="320" t="str">
        <f>IF('[1]Tabela F'!A12:C12&gt;0,'[1]Tabela F'!A12:C12,"")</f>
        <v/>
      </c>
      <c r="B12" s="321"/>
      <c r="C12" s="322"/>
      <c r="D12" s="323" t="str">
        <f>IF('[1]Tabela F'!D12:E12&gt;0,'[1]Tabela F'!D12:E12,"")</f>
        <v/>
      </c>
      <c r="E12" s="324"/>
    </row>
    <row r="13" spans="1:13" ht="15" customHeight="1">
      <c r="A13" s="320" t="str">
        <f>IF('[1]Tabela F'!A13:C13&gt;0,'[1]Tabela F'!A13:C13,"")</f>
        <v/>
      </c>
      <c r="B13" s="321"/>
      <c r="C13" s="322"/>
      <c r="D13" s="323" t="str">
        <f>IF('[1]Tabela F'!D13:E13&gt;0,'[1]Tabela F'!D13:E13,"")</f>
        <v/>
      </c>
      <c r="E13" s="324"/>
    </row>
    <row r="14" spans="1:13" ht="15" customHeight="1">
      <c r="A14" s="320" t="str">
        <f>IF('[1]Tabela F'!A14:C14&gt;0,'[1]Tabela F'!A14:C14,"")</f>
        <v/>
      </c>
      <c r="B14" s="321"/>
      <c r="C14" s="322"/>
      <c r="D14" s="323" t="str">
        <f>IF('[1]Tabela F'!D14:E14&gt;0,'[1]Tabela F'!D14:E14,"")</f>
        <v/>
      </c>
      <c r="E14" s="324"/>
    </row>
    <row r="15" spans="1:13" ht="15" customHeight="1">
      <c r="A15" s="320" t="str">
        <f>IF('[1]Tabela F'!A15:C15&gt;0,'[1]Tabela F'!A15:C15,"")</f>
        <v/>
      </c>
      <c r="B15" s="321"/>
      <c r="C15" s="322"/>
      <c r="D15" s="323" t="str">
        <f>IF('[1]Tabela F'!D15:E15&gt;0,'[1]Tabela F'!D15:E15,"")</f>
        <v/>
      </c>
      <c r="E15" s="324"/>
    </row>
    <row r="16" spans="1:13" ht="15" customHeight="1">
      <c r="A16" s="320" t="str">
        <f>IF('[1]Tabela F'!A16:C16&gt;0,'[1]Tabela F'!A16:C16,"")</f>
        <v/>
      </c>
      <c r="B16" s="321"/>
      <c r="C16" s="322"/>
      <c r="D16" s="323" t="str">
        <f>IF('[1]Tabela F'!D16:E16&gt;0,'[1]Tabela F'!D16:E16,"")</f>
        <v/>
      </c>
      <c r="E16" s="324"/>
    </row>
    <row r="17" spans="1:5" ht="16.5" customHeight="1">
      <c r="A17" s="320" t="str">
        <f>IF('[1]Tabela F'!A17:C17&gt;0,'[1]Tabela F'!A17:C17,"")</f>
        <v/>
      </c>
      <c r="B17" s="321"/>
      <c r="C17" s="322"/>
      <c r="D17" s="323" t="str">
        <f>IF('[1]Tabela F'!D17:E17&gt;0,'[1]Tabela F'!D17:E17,"")</f>
        <v/>
      </c>
      <c r="E17" s="324"/>
    </row>
    <row r="18" spans="1:5" ht="15" customHeight="1">
      <c r="A18" s="320" t="str">
        <f>IF('[1]Tabela F'!A18:C18&gt;0,'[1]Tabela F'!A18:C18,"")</f>
        <v/>
      </c>
      <c r="B18" s="321"/>
      <c r="C18" s="322"/>
      <c r="D18" s="323" t="str">
        <f>IF('[1]Tabela F'!D18:E18&gt;0,'[1]Tabela F'!D18:E18,"")</f>
        <v/>
      </c>
      <c r="E18" s="324"/>
    </row>
    <row r="19" spans="1:5" ht="15" customHeight="1">
      <c r="A19" s="320" t="str">
        <f>IF('[1]Tabela F'!A19:C19&gt;0,'[1]Tabela F'!A19:C19,"")</f>
        <v/>
      </c>
      <c r="B19" s="321"/>
      <c r="C19" s="322"/>
      <c r="D19" s="323" t="str">
        <f>IF('[1]Tabela F'!D19:E19&gt;0,'[1]Tabela F'!D19:E19,"")</f>
        <v/>
      </c>
      <c r="E19" s="324"/>
    </row>
    <row r="20" spans="1:5" ht="15" customHeight="1">
      <c r="A20" s="320" t="str">
        <f>IF('[1]Tabela F'!A20:C20&gt;0,'[1]Tabela F'!A20:C20,"")</f>
        <v/>
      </c>
      <c r="B20" s="321"/>
      <c r="C20" s="322"/>
      <c r="D20" s="323" t="str">
        <f>IF('[1]Tabela F'!D20:E20&gt;0,'[1]Tabela F'!D20:E20,"")</f>
        <v/>
      </c>
      <c r="E20" s="324"/>
    </row>
    <row r="21" spans="1:5" ht="15.75" customHeight="1">
      <c r="A21" s="320" t="str">
        <f>IF('[1]Tabela F'!A21:C21&gt;0,'[1]Tabela F'!A21:C21,"")</f>
        <v/>
      </c>
      <c r="B21" s="321"/>
      <c r="C21" s="322"/>
      <c r="D21" s="323" t="str">
        <f>IF('[1]Tabela F'!D21:E21&gt;0,'[1]Tabela F'!D21:E21,"")</f>
        <v/>
      </c>
      <c r="E21" s="324"/>
    </row>
    <row r="22" spans="1:5" ht="15" customHeight="1">
      <c r="A22" s="320" t="str">
        <f>IF('[1]Tabela F'!A22:C22&gt;0,'[1]Tabela F'!A22:C22,"")</f>
        <v/>
      </c>
      <c r="B22" s="321"/>
      <c r="C22" s="322"/>
      <c r="D22" s="323" t="str">
        <f>IF('[1]Tabela F'!D22:E22&gt;0,'[1]Tabela F'!D22:E22,"")</f>
        <v/>
      </c>
      <c r="E22" s="324"/>
    </row>
    <row r="23" spans="1:5" ht="15" customHeight="1">
      <c r="A23" s="320" t="str">
        <f>IF('[1]Tabela F'!A23:C23&gt;0,'[1]Tabela F'!A23:C23,"")</f>
        <v/>
      </c>
      <c r="B23" s="321"/>
      <c r="C23" s="322"/>
      <c r="D23" s="323" t="str">
        <f>IF('[1]Tabela F'!D23:E23&gt;0,'[1]Tabela F'!D23:E23,"")</f>
        <v/>
      </c>
      <c r="E23" s="324"/>
    </row>
    <row r="24" spans="1:5" ht="15" customHeight="1">
      <c r="A24" s="320" t="str">
        <f>IF('[1]Tabela F'!A24:C24&gt;0,'[1]Tabela F'!A24:C24,"")</f>
        <v/>
      </c>
      <c r="B24" s="321"/>
      <c r="C24" s="322"/>
      <c r="D24" s="323" t="str">
        <f>IF('[1]Tabela F'!D24:E24&gt;0,'[1]Tabela F'!D24:E24,"")</f>
        <v/>
      </c>
      <c r="E24" s="324"/>
    </row>
    <row r="25" spans="1:5" ht="15.75" customHeight="1">
      <c r="A25" s="320" t="str">
        <f>IF('[1]Tabela F'!A25:C25&gt;0,'[1]Tabela F'!A25:C25,"")</f>
        <v/>
      </c>
      <c r="B25" s="321"/>
      <c r="C25" s="322"/>
      <c r="D25" s="323" t="str">
        <f>IF('[1]Tabela F'!D25:E25&gt;0,'[1]Tabela F'!D25:E25,"")</f>
        <v/>
      </c>
      <c r="E25" s="324"/>
    </row>
    <row r="26" spans="1:5" ht="16.5" customHeight="1">
      <c r="A26" s="320" t="str">
        <f>IF('[1]Tabela F'!A26:C26&gt;0,'[1]Tabela F'!A26:C26,"")</f>
        <v/>
      </c>
      <c r="B26" s="321"/>
      <c r="C26" s="322"/>
      <c r="D26" s="323" t="str">
        <f>IF('[1]Tabela F'!D26:E26&gt;0,'[1]Tabela F'!D26:E26,"")</f>
        <v/>
      </c>
      <c r="E26" s="324"/>
    </row>
    <row r="27" spans="1:5" ht="15" customHeight="1">
      <c r="A27" s="320" t="str">
        <f>IF('[1]Tabela F'!A27:C27&gt;0,'[1]Tabela F'!A27:C27,"")</f>
        <v/>
      </c>
      <c r="B27" s="321"/>
      <c r="C27" s="322"/>
      <c r="D27" s="323" t="str">
        <f>IF('[1]Tabela F'!D27:E27&gt;0,'[1]Tabela F'!D27:E27,"")</f>
        <v/>
      </c>
      <c r="E27" s="324"/>
    </row>
    <row r="28" spans="1:5" ht="15" customHeight="1">
      <c r="A28" s="325" t="str">
        <f>IF('[1]Tabela F'!A28:C28&gt;0,'[1]Tabela F'!A28:C28,"")</f>
        <v/>
      </c>
      <c r="B28" s="326"/>
      <c r="C28" s="327"/>
      <c r="D28" s="328" t="str">
        <f>IF('[1]Tabela F'!D28:E28&gt;0,'[1]Tabela F'!D28:E28,"")</f>
        <v/>
      </c>
      <c r="E28" s="329"/>
    </row>
    <row r="30" spans="1:5" ht="14.1" customHeight="1">
      <c r="A30" s="26" t="s">
        <v>57</v>
      </c>
      <c r="B30" s="27">
        <v>41943</v>
      </c>
      <c r="C30" s="73"/>
      <c r="D30" s="159" t="s">
        <v>58</v>
      </c>
      <c r="E30" s="159"/>
    </row>
    <row r="31" spans="1:5" ht="14.1" customHeight="1">
      <c r="A31" s="28"/>
      <c r="B31" s="28"/>
      <c r="C31" s="28"/>
      <c r="D31" s="166" t="s">
        <v>610</v>
      </c>
      <c r="E31" s="166"/>
    </row>
    <row r="32" spans="1:5" ht="14.1" customHeight="1">
      <c r="A32" s="28"/>
      <c r="B32" s="28"/>
      <c r="C32" s="28"/>
      <c r="D32" s="28"/>
      <c r="E32" s="28"/>
    </row>
    <row r="33" spans="1:5" ht="14.1" customHeight="1">
      <c r="A33" s="28"/>
      <c r="B33" s="28"/>
      <c r="C33" s="28"/>
      <c r="D33" s="159" t="s">
        <v>611</v>
      </c>
      <c r="E33" s="159"/>
    </row>
    <row r="34" spans="1:5" ht="14.1" customHeight="1">
      <c r="A34" s="28"/>
      <c r="B34" s="28"/>
      <c r="C34" s="28"/>
      <c r="D34" s="160" t="s">
        <v>607</v>
      </c>
      <c r="E34" s="160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Meša Selimović</cp:lastModifiedBy>
  <cp:lastPrinted>2014-09-05T09:30:59Z</cp:lastPrinted>
  <dcterms:created xsi:type="dcterms:W3CDTF">2012-03-27T07:03:23Z</dcterms:created>
  <dcterms:modified xsi:type="dcterms:W3CDTF">2014-12-20T15:09:54Z</dcterms:modified>
</cp:coreProperties>
</file>