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85"/>
  </bookViews>
  <sheets>
    <sheet name="Table A" sheetId="3" r:id="rId1"/>
    <sheet name="Tabela B" sheetId="4" r:id="rId2"/>
    <sheet name="Tabela C" sheetId="5" r:id="rId3"/>
    <sheet name="Tabela E" sheetId="1" r:id="rId4"/>
    <sheet name="Tabela F" sheetId="6" r:id="rId5"/>
    <sheet name="Table G" sheetId="7" r:id="rId6"/>
  </sheets>
  <externalReferences>
    <externalReference r:id="rId7"/>
    <externalReference r:id="rId8"/>
    <externalReference r:id="rId9"/>
  </externalReferences>
  <definedNames>
    <definedName name="_xlnm.Print_Area" localSheetId="4">'Tabela F'!$A$1:$K$26</definedName>
  </definedNames>
  <calcPr calcId="145621"/>
</workbook>
</file>

<file path=xl/calcChain.xml><?xml version="1.0" encoding="utf-8"?>
<calcChain xmlns="http://schemas.openxmlformats.org/spreadsheetml/2006/main">
  <c r="M43" i="6" l="1"/>
  <c r="K43" i="6"/>
  <c r="K31" i="6"/>
  <c r="M30" i="6"/>
  <c r="K30" i="6"/>
  <c r="H22" i="1"/>
  <c r="H48" i="1"/>
  <c r="J155" i="5"/>
  <c r="J152" i="5"/>
  <c r="J150" i="5"/>
  <c r="J148" i="5"/>
  <c r="J147" i="5"/>
  <c r="J145" i="5"/>
  <c r="J134" i="5"/>
  <c r="J132" i="5"/>
  <c r="J123" i="5"/>
  <c r="J124" i="5"/>
  <c r="J117" i="5"/>
  <c r="J115" i="5"/>
  <c r="J106" i="5"/>
  <c r="J100" i="5"/>
  <c r="J98" i="5"/>
  <c r="J91" i="5"/>
  <c r="J62" i="5"/>
  <c r="G155" i="5" l="1"/>
  <c r="G152" i="5"/>
  <c r="G150" i="5"/>
  <c r="G148" i="5"/>
  <c r="G147" i="5"/>
  <c r="G145" i="5"/>
  <c r="G141" i="5"/>
  <c r="G140" i="5"/>
  <c r="G134" i="5"/>
  <c r="G132" i="5"/>
  <c r="G124" i="5"/>
  <c r="G123" i="5"/>
  <c r="G117" i="5"/>
  <c r="G115" i="5"/>
  <c r="G112" i="5"/>
  <c r="G110" i="5" s="1"/>
  <c r="G106" i="5"/>
  <c r="G100" i="5"/>
  <c r="G98" i="5"/>
  <c r="G91" i="5"/>
  <c r="G84" i="5"/>
  <c r="I43" i="5"/>
  <c r="G62" i="5"/>
  <c r="I173" i="4"/>
  <c r="I170" i="4"/>
  <c r="I62" i="4"/>
  <c r="H167" i="4"/>
  <c r="H145" i="4"/>
  <c r="H134" i="4"/>
  <c r="H126" i="4"/>
  <c r="H65" i="4"/>
  <c r="H47" i="4"/>
  <c r="H36" i="4"/>
  <c r="K45" i="6" l="1"/>
  <c r="M45" i="6" s="1"/>
  <c r="M31" i="6"/>
  <c r="M49" i="6" l="1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M39" i="6"/>
  <c r="K34" i="6"/>
  <c r="M34" i="6" s="1"/>
  <c r="J26" i="6"/>
  <c r="J35" i="6" s="1"/>
  <c r="J38" i="6" s="1"/>
  <c r="J48" i="6" s="1"/>
  <c r="I26" i="6"/>
  <c r="I35" i="6" s="1"/>
  <c r="I38" i="6" s="1"/>
  <c r="I48" i="6" s="1"/>
  <c r="H26" i="6"/>
  <c r="E26" i="6"/>
  <c r="E35" i="6" s="1"/>
  <c r="K23" i="6"/>
  <c r="M23" i="6" s="1"/>
  <c r="J144" i="5"/>
  <c r="G144" i="5"/>
  <c r="J137" i="5"/>
  <c r="G137" i="5"/>
  <c r="J129" i="5"/>
  <c r="G129" i="5"/>
  <c r="J119" i="5"/>
  <c r="G119" i="5"/>
  <c r="J116" i="5"/>
  <c r="G116" i="5"/>
  <c r="J105" i="5"/>
  <c r="G105" i="5"/>
  <c r="J99" i="5"/>
  <c r="G99" i="5"/>
  <c r="J90" i="5"/>
  <c r="G90" i="5"/>
  <c r="I84" i="5"/>
  <c r="I80" i="5"/>
  <c r="I79" i="5"/>
  <c r="I75" i="5"/>
  <c r="I73" i="5"/>
  <c r="J71" i="5"/>
  <c r="H71" i="5"/>
  <c r="G71" i="5"/>
  <c r="I70" i="5"/>
  <c r="I68" i="5"/>
  <c r="I67" i="5"/>
  <c r="J65" i="5"/>
  <c r="J61" i="5" s="1"/>
  <c r="H65" i="5"/>
  <c r="G65" i="5"/>
  <c r="I63" i="5"/>
  <c r="I62" i="5"/>
  <c r="I60" i="5"/>
  <c r="I58" i="5"/>
  <c r="I57" i="5"/>
  <c r="I56" i="5"/>
  <c r="I55" i="5"/>
  <c r="J54" i="5"/>
  <c r="G54" i="5"/>
  <c r="I54" i="5" s="1"/>
  <c r="I51" i="5"/>
  <c r="I50" i="5"/>
  <c r="J48" i="5"/>
  <c r="G48" i="5"/>
  <c r="I48" i="5" s="1"/>
  <c r="I47" i="5"/>
  <c r="I41" i="5"/>
  <c r="I40" i="5"/>
  <c r="J39" i="5"/>
  <c r="H39" i="5"/>
  <c r="G39" i="5"/>
  <c r="I38" i="5"/>
  <c r="I31" i="5"/>
  <c r="I29" i="5"/>
  <c r="I28" i="5"/>
  <c r="I27" i="5"/>
  <c r="J26" i="5"/>
  <c r="H26" i="5"/>
  <c r="G26" i="5"/>
  <c r="I25" i="5"/>
  <c r="I24" i="5"/>
  <c r="I22" i="5"/>
  <c r="J20" i="5"/>
  <c r="H20" i="5"/>
  <c r="G20" i="5"/>
  <c r="I78" i="4"/>
  <c r="H78" i="4"/>
  <c r="I67" i="4"/>
  <c r="H67" i="4"/>
  <c r="I56" i="4"/>
  <c r="H56" i="4"/>
  <c r="I49" i="4"/>
  <c r="H49" i="4"/>
  <c r="I36" i="4"/>
  <c r="I33" i="4"/>
  <c r="H33" i="4"/>
  <c r="I27" i="4"/>
  <c r="H27" i="4"/>
  <c r="I23" i="4"/>
  <c r="H23" i="4"/>
  <c r="H48" i="6" l="1"/>
  <c r="H35" i="6"/>
  <c r="H38" i="6" s="1"/>
  <c r="I26" i="5"/>
  <c r="J89" i="5"/>
  <c r="H19" i="5"/>
  <c r="J128" i="5"/>
  <c r="J53" i="5"/>
  <c r="J19" i="5"/>
  <c r="G128" i="5"/>
  <c r="G89" i="5"/>
  <c r="I39" i="5"/>
  <c r="H61" i="5"/>
  <c r="H53" i="5" s="1"/>
  <c r="I71" i="5"/>
  <c r="G19" i="5"/>
  <c r="I22" i="4"/>
  <c r="I46" i="4" s="1"/>
  <c r="H22" i="4"/>
  <c r="G61" i="5"/>
  <c r="H63" i="4"/>
  <c r="H90" i="4"/>
  <c r="I90" i="4"/>
  <c r="I20" i="5"/>
  <c r="I65" i="5"/>
  <c r="E38" i="6"/>
  <c r="K35" i="6"/>
  <c r="M35" i="6" s="1"/>
  <c r="K26" i="6"/>
  <c r="M26" i="6" s="1"/>
  <c r="I19" i="5"/>
  <c r="H55" i="1"/>
  <c r="G55" i="1"/>
  <c r="H50" i="1"/>
  <c r="G50" i="1"/>
  <c r="G42" i="1"/>
  <c r="H42" i="1"/>
  <c r="G35" i="1"/>
  <c r="H35" i="1"/>
  <c r="G26" i="1"/>
  <c r="H26" i="1"/>
  <c r="G22" i="1"/>
  <c r="H64" i="1"/>
  <c r="H67" i="1" s="1"/>
  <c r="H65" i="1" l="1"/>
  <c r="H83" i="5"/>
  <c r="H85" i="5" s="1"/>
  <c r="J154" i="5"/>
  <c r="J156" i="5" s="1"/>
  <c r="J83" i="5"/>
  <c r="J85" i="5" s="1"/>
  <c r="G154" i="5"/>
  <c r="G156" i="5" s="1"/>
  <c r="I61" i="5"/>
  <c r="I64" i="4"/>
  <c r="I124" i="4" s="1"/>
  <c r="I133" i="4" s="1"/>
  <c r="I144" i="4" s="1"/>
  <c r="I166" i="4" s="1"/>
  <c r="I171" i="4" s="1"/>
  <c r="G53" i="5"/>
  <c r="H63" i="1"/>
  <c r="G63" i="1"/>
  <c r="E48" i="6"/>
  <c r="K48" i="6" s="1"/>
  <c r="M48" i="6" s="1"/>
  <c r="K38" i="6"/>
  <c r="M38" i="6" s="1"/>
  <c r="G65" i="1"/>
  <c r="G48" i="1"/>
  <c r="G32" i="1"/>
  <c r="G64" i="1"/>
  <c r="H32" i="1"/>
  <c r="I168" i="4" l="1"/>
  <c r="I53" i="5"/>
  <c r="G83" i="5"/>
  <c r="G67" i="1"/>
  <c r="G85" i="5" l="1"/>
  <c r="I85" i="5" s="1"/>
  <c r="I83" i="5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comments2.xml><?xml version="1.0" encoding="utf-8"?>
<comments xmlns="http://schemas.openxmlformats.org/spreadsheetml/2006/main">
  <authors>
    <author>safijaz</author>
  </authors>
  <commentList>
    <comment ref="A24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<sst xmlns="http://schemas.openxmlformats.org/spreadsheetml/2006/main" count="695" uniqueCount="595">
  <si>
    <t>A.</t>
  </si>
  <si>
    <t>I.</t>
  </si>
  <si>
    <t>1.</t>
  </si>
  <si>
    <t>2.</t>
  </si>
  <si>
    <t>3.</t>
  </si>
  <si>
    <t>II.</t>
  </si>
  <si>
    <t>4.</t>
  </si>
  <si>
    <t>5.</t>
  </si>
  <si>
    <t>III.</t>
  </si>
  <si>
    <t>IV.</t>
  </si>
  <si>
    <t>B.</t>
  </si>
  <si>
    <t>6.</t>
  </si>
  <si>
    <t>C.</t>
  </si>
  <si>
    <t>D.</t>
  </si>
  <si>
    <t>E.</t>
  </si>
  <si>
    <t xml:space="preserve">F. </t>
  </si>
  <si>
    <t xml:space="preserve">G. </t>
  </si>
  <si>
    <t>H.</t>
  </si>
  <si>
    <t>J.</t>
  </si>
  <si>
    <t>K.</t>
  </si>
  <si>
    <t>Šefik Handžić</t>
  </si>
  <si>
    <t>Edin Arslanagić</t>
  </si>
  <si>
    <t xml:space="preserve">Name of issuer: </t>
  </si>
  <si>
    <t xml:space="preserve">Main office: </t>
  </si>
  <si>
    <t>Activity code:</t>
  </si>
  <si>
    <t xml:space="preserve">Register number: </t>
  </si>
  <si>
    <t xml:space="preserve">        DIRECT METHOD</t>
  </si>
  <si>
    <t>Form OEI-PD</t>
  </si>
  <si>
    <t>Table E</t>
  </si>
  <si>
    <t>No.</t>
  </si>
  <si>
    <t xml:space="preserve">D E S C R I P T I O N </t>
  </si>
  <si>
    <t>Note</t>
  </si>
  <si>
    <t>Sign for AOP</t>
  </si>
  <si>
    <t>AMOUNT</t>
  </si>
  <si>
    <t>Current year</t>
  </si>
  <si>
    <t>Previous year</t>
  </si>
  <si>
    <t>Certified Accountant</t>
  </si>
  <si>
    <t>Chief Executive Officer</t>
  </si>
  <si>
    <t>In Sarajevo</t>
  </si>
  <si>
    <t>CASH FLOWS FROM BUSINESS ACTIVITIES</t>
  </si>
  <si>
    <t xml:space="preserve">         L.S.</t>
  </si>
  <si>
    <t>License No. 4322/5</t>
  </si>
  <si>
    <t xml:space="preserve"> in KM</t>
  </si>
  <si>
    <r>
      <t xml:space="preserve">Cash inflows from business activities </t>
    </r>
    <r>
      <rPr>
        <i/>
        <sz val="10"/>
        <rFont val="Times New Roman"/>
        <family val="1"/>
      </rPr>
      <t>(302 to 304)</t>
    </r>
  </si>
  <si>
    <t>Inflow from customers and received advance payments</t>
  </si>
  <si>
    <t>Inflows from premium, subsidies, grants and similar</t>
  </si>
  <si>
    <t>Other inflows from business activities</t>
  </si>
  <si>
    <r>
      <t xml:space="preserve">Cash outflows from business activities </t>
    </r>
    <r>
      <rPr>
        <i/>
        <sz val="10"/>
        <rFont val="Times New Roman"/>
        <family val="1"/>
      </rPr>
      <t>(306 to 310)</t>
    </r>
  </si>
  <si>
    <t xml:space="preserve">Outflows on the bases of salaries, allowances and other earnings of employees </t>
  </si>
  <si>
    <t>Outflows originating from payment to suppliers and upfront payments</t>
  </si>
  <si>
    <t xml:space="preserve">Outflows originating from paid interests </t>
  </si>
  <si>
    <t>Other outflows from business activities</t>
  </si>
  <si>
    <r>
      <t xml:space="preserve">Net cash inflow from business activities  </t>
    </r>
    <r>
      <rPr>
        <i/>
        <sz val="10"/>
        <rFont val="Times New Roman"/>
        <family val="1"/>
      </rPr>
      <t>(301-305)</t>
    </r>
  </si>
  <si>
    <r>
      <t xml:space="preserve">Net outflow of cash from business activities </t>
    </r>
    <r>
      <rPr>
        <i/>
        <sz val="10"/>
        <rFont val="Times New Roman"/>
        <family val="1"/>
      </rPr>
      <t>(305-301)</t>
    </r>
  </si>
  <si>
    <t xml:space="preserve">CASH FLOWS FROM INVESTMENT ACTIVITIES </t>
  </si>
  <si>
    <r>
      <t xml:space="preserve">Cash inflows from investment activities </t>
    </r>
    <r>
      <rPr>
        <i/>
        <sz val="10"/>
        <rFont val="Times New Roman"/>
        <family val="1"/>
      </rPr>
      <t>(314 to 319)</t>
    </r>
  </si>
  <si>
    <t xml:space="preserve">Inflows originating from short-term financial investments </t>
  </si>
  <si>
    <t>Inflows originating from interests</t>
  </si>
  <si>
    <t xml:space="preserve">Inflows originating from dividends and a share in profit </t>
  </si>
  <si>
    <t xml:space="preserve">Inflows originating from other long-term financial investments </t>
  </si>
  <si>
    <r>
      <t xml:space="preserve">Cash outflows from investment activities </t>
    </r>
    <r>
      <rPr>
        <i/>
        <sz val="10"/>
        <rFont val="Times New Roman"/>
        <family val="1"/>
      </rPr>
      <t>(321 to 324)</t>
    </r>
  </si>
  <si>
    <t xml:space="preserve">Outflows originating from short-term financial assets </t>
  </si>
  <si>
    <t xml:space="preserve">Outflows originating from buying shares and portion </t>
  </si>
  <si>
    <t xml:space="preserve">Outflows originating from buying fixed assets </t>
  </si>
  <si>
    <t>Outflows originating from other long-term financial investments</t>
  </si>
  <si>
    <r>
      <t xml:space="preserve">Net cash inflow from investment activities </t>
    </r>
    <r>
      <rPr>
        <i/>
        <sz val="10"/>
        <rFont val="Times New Roman"/>
        <family val="1"/>
      </rPr>
      <t>(313-320)</t>
    </r>
  </si>
  <si>
    <r>
      <t xml:space="preserve">Net cash outflow from investment activities </t>
    </r>
    <r>
      <rPr>
        <i/>
        <sz val="10"/>
        <rFont val="Times New Roman"/>
        <family val="1"/>
      </rPr>
      <t>(320-313)</t>
    </r>
  </si>
  <si>
    <r>
      <t xml:space="preserve">Cash inflow from financial activities </t>
    </r>
    <r>
      <rPr>
        <i/>
        <sz val="10"/>
        <rFont val="Times New Roman"/>
        <family val="1"/>
      </rPr>
      <t>(328 to 331)</t>
    </r>
  </si>
  <si>
    <t>Inflow originating from the increase of capital stock</t>
  </si>
  <si>
    <t>Inflow originating from long-term loans</t>
  </si>
  <si>
    <t>Inflow originating from short-term loans</t>
  </si>
  <si>
    <t>Inflows originating from other long-term and short-term liabilities</t>
  </si>
  <si>
    <r>
      <t xml:space="preserve">Cash outflows from financial activities </t>
    </r>
    <r>
      <rPr>
        <i/>
        <sz val="10"/>
        <rFont val="Times New Roman"/>
        <family val="1"/>
      </rPr>
      <t>(333 to 338)</t>
    </r>
  </si>
  <si>
    <t>Outflows originating from the purchase of own stocks and shares</t>
  </si>
  <si>
    <t>Outflows originating from long-term loans</t>
  </si>
  <si>
    <t>Outflows originating from short-term loans</t>
  </si>
  <si>
    <t>Outflows originating from financial leasing</t>
  </si>
  <si>
    <t>Outflows originating from paid dividends</t>
  </si>
  <si>
    <t>Outflows originating from other long-term and short-term liabilities</t>
  </si>
  <si>
    <r>
      <t xml:space="preserve">Net cash inflow from financial activities </t>
    </r>
    <r>
      <rPr>
        <i/>
        <sz val="10"/>
        <rFont val="Times New Roman"/>
        <family val="1"/>
      </rPr>
      <t>(327-332)</t>
    </r>
  </si>
  <si>
    <r>
      <t xml:space="preserve">Net cash outflows from financial activities </t>
    </r>
    <r>
      <rPr>
        <i/>
        <sz val="10"/>
        <rFont val="Times New Roman"/>
        <family val="1"/>
      </rPr>
      <t>(332-327)</t>
    </r>
  </si>
  <si>
    <t>TOTAL CASH INFLOWS (301+313+327)</t>
  </si>
  <si>
    <t>TOTAL CASH OUTFLOWS (305+320+332)</t>
  </si>
  <si>
    <t>NET CASH INFLOWS (341-342)</t>
  </si>
  <si>
    <t>NET CASH OUTFLOWS  (342-341)</t>
  </si>
  <si>
    <t>Positive rate of exchange differentials from cash calculation</t>
  </si>
  <si>
    <t>Negative rate of exchange differentials from cash calculation</t>
  </si>
  <si>
    <t>Cash in the end of reporting period (345+343-344+346-347)</t>
  </si>
  <si>
    <t>CASH FLOWS FROM FINANCIAL ACTIVITIES</t>
  </si>
  <si>
    <t xml:space="preserve">Outflows originating from tax and other duties </t>
  </si>
  <si>
    <t xml:space="preserve">Inflows originating from selling fixed assets </t>
  </si>
  <si>
    <t xml:space="preserve">Inflows originating from selling shares and portion </t>
  </si>
  <si>
    <t>Cash in the beginning of reporting period</t>
  </si>
  <si>
    <t xml:space="preserve">        CASH FLOW  REPORT</t>
  </si>
  <si>
    <t>GENERAL INFORMATION</t>
  </si>
  <si>
    <t>Table A</t>
  </si>
  <si>
    <t xml:space="preserve">Description </t>
  </si>
  <si>
    <t xml:space="preserve">Content </t>
  </si>
  <si>
    <t>Registration number issued by the registry of the Commission:</t>
  </si>
  <si>
    <t>1. INFORMATION ABOUT THE ISSUER</t>
  </si>
  <si>
    <t xml:space="preserve"> Full and short company name</t>
  </si>
  <si>
    <t>Bosnalijek, farmaceutska i hemijska industrija, dioničko društvo;
Bosnalijek d.d.</t>
  </si>
  <si>
    <t xml:space="preserve"> Full address (postal code, city, street and number)</t>
  </si>
  <si>
    <t>Jukićeva 53, 71000 Sarajevo</t>
  </si>
  <si>
    <t xml:space="preserve"> Telephone and fax</t>
  </si>
  <si>
    <t>tel: +387 33 254 401;
 fax: +387 33 664 971</t>
  </si>
  <si>
    <t xml:space="preserve"> E-mail</t>
  </si>
  <si>
    <t>info@bosnalijek.ba</t>
  </si>
  <si>
    <t xml:space="preserve"> Web site</t>
  </si>
  <si>
    <t>www.bosnalijek.ba</t>
  </si>
  <si>
    <t xml:space="preserve"> Core business</t>
  </si>
  <si>
    <t>Production and sales of pharmaceutical products</t>
  </si>
  <si>
    <t xml:space="preserve"> Number of employees</t>
  </si>
  <si>
    <t xml:space="preserve"> Number of business units and representative offices</t>
  </si>
  <si>
    <t>2 offices in BiH,
 2 companies abroad, 
9 missions abroad, 
and 8 representatives abroad</t>
  </si>
  <si>
    <t xml:space="preserve"> External auditor name and headquarters</t>
  </si>
  <si>
    <t>Deloitte d.o.o., Jadranska b.b., Sarajevo</t>
  </si>
  <si>
    <t xml:space="preserve"> Indication of whether the financial statements for the period are audited by external auditor</t>
  </si>
  <si>
    <t xml:space="preserve"> Board members of external auditor</t>
  </si>
  <si>
    <t>Željko Kordić, President;
Rabija Avduli, member;
Sead Sarvan, member</t>
  </si>
  <si>
    <t>2. SUPERVISORY BOARD AND MANAGEMENT BOARD</t>
  </si>
  <si>
    <t/>
  </si>
  <si>
    <t xml:space="preserve"> President and members of the Supervisory Board</t>
  </si>
  <si>
    <t>Veljko Trivun - President;
 Rifat Klopić - member;
 Abdulhakim M.El Misurati - member; 
Abdul - Umid Šalaka - member; 
Edin Buljubašić - member</t>
  </si>
  <si>
    <t xml:space="preserve"> Names and functions of Management Board</t>
  </si>
  <si>
    <t xml:space="preserve"> Number of shares which members of the supervisory and management board own and it's participation in the total amount of shares in the capital </t>
  </si>
  <si>
    <t>3. STOCK DATA AND SHAREHOLDERS</t>
  </si>
  <si>
    <t xml:space="preserve"> Total number of shareholders at the end of reporting period</t>
  </si>
  <si>
    <t xml:space="preserve"> Number of issued shares and the nominal price per share at the end of reporting period </t>
  </si>
  <si>
    <t>Number of shares: 7.596.256 ordinary shares and 
233.731 shares to employees; Nominal value: 10,00 KM</t>
  </si>
  <si>
    <t xml:space="preserve"> Name of each person that owns more than 5% of shares with voting rights at the end of the reporting period </t>
  </si>
  <si>
    <t xml:space="preserve"> Federalno ministarstvo energije, rudarstva i industrije - 19,26 %; 
The Economic and Social Development Fund ( LYBIA ) - 8,78 %; 
International Finance Corporation ( USA ) - 8,37 %</t>
  </si>
  <si>
    <t>4. INFORMATION ON LEGAL ENTITIES OWNED BY THE COMPANY</t>
  </si>
  <si>
    <t xml:space="preserve">Name of legal entity in which the company owns more than 10% of the shares at the end of the reporting period </t>
  </si>
  <si>
    <t>5. DATA ON GENERAL MEETING OF THE SHAREHOLDERS  DURING THE REPORTING PERIOD</t>
  </si>
  <si>
    <t xml:space="preserve"> Date and place</t>
  </si>
  <si>
    <t>Agenda</t>
  </si>
  <si>
    <t xml:space="preserve"> Important decisions made at the meeting</t>
  </si>
  <si>
    <t>6. SIGNIFICANT EVENTS DURING THE REPORTING PERIOD</t>
  </si>
  <si>
    <t xml:space="preserve"> Information on the securities and the use of capital obtained through th placement of securities in the reporting period;</t>
  </si>
  <si>
    <t xml:space="preserve"> Information on assets transactions in the extent greater than 10% of the total assets of the company</t>
  </si>
  <si>
    <t xml:space="preserve"> Information on the reduction or increase in assets by more than 10%  in comparison to the previous year report</t>
  </si>
  <si>
    <t xml:space="preserve"> Information on the reduction or increase in net profit or loss by more than 10% in comparison to the previous year report</t>
  </si>
  <si>
    <t xml:space="preserve">In Sarajevo on </t>
  </si>
  <si>
    <t>Report compiled by:</t>
  </si>
  <si>
    <t>Director of Issuer:</t>
  </si>
  <si>
    <t>OEI-PD form</t>
  </si>
  <si>
    <t>Table B</t>
  </si>
  <si>
    <t xml:space="preserve">Issuer's name: </t>
  </si>
  <si>
    <t>Bosnalijek d.d</t>
  </si>
  <si>
    <t xml:space="preserve">Headquarters: </t>
  </si>
  <si>
    <t xml:space="preserve">UIN: </t>
  </si>
  <si>
    <t xml:space="preserve">Registration number: </t>
  </si>
  <si>
    <t>PROFIT &amp; LOSS STATEMENT</t>
  </si>
  <si>
    <t xml:space="preserve">               - in BAM-</t>
  </si>
  <si>
    <t>Account group, account</t>
  </si>
  <si>
    <t>ITEM</t>
  </si>
  <si>
    <t>AOP</t>
  </si>
  <si>
    <t>mark</t>
  </si>
  <si>
    <t>Current</t>
  </si>
  <si>
    <t>Previous</t>
  </si>
  <si>
    <t>year</t>
  </si>
  <si>
    <t>I. PERIOD'S PROFIT OR LOSS</t>
  </si>
  <si>
    <t>OPERATING INCOME AND EXPENDITURE</t>
  </si>
  <si>
    <r>
      <t>Operating income</t>
    </r>
    <r>
      <rPr>
        <i/>
        <sz val="10"/>
        <rFont val="Times New Roman"/>
        <family val="1"/>
      </rPr>
      <t xml:space="preserve"> (202+206+210+211)</t>
    </r>
  </si>
  <si>
    <t>1. Income from merchandise sales  (203 to 205)</t>
  </si>
  <si>
    <t xml:space="preserve">    a) Income from the sales of goods to related legal entities </t>
  </si>
  <si>
    <t xml:space="preserve">    b) Income from the sales of goods on domestic market</t>
  </si>
  <si>
    <t xml:space="preserve">    c) Income from the sales of goods on foreign market</t>
  </si>
  <si>
    <t>2. Income from the sales of effects (207 to 209)</t>
  </si>
  <si>
    <t xml:space="preserve">    a) Income from the sales of effects to related legal entities </t>
  </si>
  <si>
    <t xml:space="preserve">    b) Income from the sales of effects on domestic market</t>
  </si>
  <si>
    <t xml:space="preserve">    c) Income from the sales of effects on foreign market</t>
  </si>
  <si>
    <t>3. Effects from activation or consumption of goods and effects</t>
  </si>
  <si>
    <t>4. Other operating income</t>
  </si>
  <si>
    <r>
      <t>Operating expenditures</t>
    </r>
    <r>
      <rPr>
        <i/>
        <sz val="10"/>
        <rFont val="Times New Roman"/>
        <family val="1"/>
      </rPr>
      <t xml:space="preserve"> (213+214+215+219+220+221+222-223+224)</t>
    </r>
  </si>
  <si>
    <t>1. Purchase value of sold goods</t>
  </si>
  <si>
    <t>2. Material expenses</t>
  </si>
  <si>
    <t>3. Costs of salaries and other personal income (216 to 218)</t>
  </si>
  <si>
    <t>520, 521</t>
  </si>
  <si>
    <t xml:space="preserve">    a) Costs of salaries and salary compensations to employees</t>
  </si>
  <si>
    <t>523, 524</t>
  </si>
  <si>
    <t xml:space="preserve">    b) Costs of other income, compensations and rights of employees</t>
  </si>
  <si>
    <t>527, 529</t>
  </si>
  <si>
    <t xml:space="preserve">    c) Costs of compensations to other physical entities </t>
  </si>
  <si>
    <t>4. Costs of manufacturing services</t>
  </si>
  <si>
    <t>540 do 542</t>
  </si>
  <si>
    <t>5. Depreciation</t>
  </si>
  <si>
    <t>543 do 549</t>
  </si>
  <si>
    <t>6. Reserving costs</t>
  </si>
  <si>
    <t>7. Non-material expenses</t>
  </si>
  <si>
    <t>incr.11 &amp; 12, or 595</t>
  </si>
  <si>
    <t>Increase in the value of output stock</t>
  </si>
  <si>
    <t>decr.11 &amp; 12, or 596</t>
  </si>
  <si>
    <t>Decrease in the value of output stock</t>
  </si>
  <si>
    <r>
      <t>Operating profit</t>
    </r>
    <r>
      <rPr>
        <i/>
        <sz val="10"/>
        <rFont val="Times New Roman"/>
        <family val="1"/>
      </rPr>
      <t>(201-212)</t>
    </r>
  </si>
  <si>
    <r>
      <t>Operating loss</t>
    </r>
    <r>
      <rPr>
        <i/>
        <sz val="10"/>
        <rFont val="Times New Roman"/>
        <family val="1"/>
      </rPr>
      <t xml:space="preserve"> (212-201)</t>
    </r>
  </si>
  <si>
    <t>FINANCIAL INCOME AND EXPENDITURE</t>
  </si>
  <si>
    <r>
      <t xml:space="preserve">Financial income </t>
    </r>
    <r>
      <rPr>
        <i/>
        <sz val="10"/>
        <rFont val="Times New Roman"/>
        <family val="1"/>
      </rPr>
      <t>(228 to 233)</t>
    </r>
  </si>
  <si>
    <t>1. Financial income from related legal entities</t>
  </si>
  <si>
    <t>2. Return interest</t>
  </si>
  <si>
    <t>3. Positive exchange rate differentials</t>
  </si>
  <si>
    <t>4. Income from currency clause effects</t>
  </si>
  <si>
    <t>5. Income from share in profit of mutual investments</t>
  </si>
  <si>
    <t>6. Other financial income</t>
  </si>
  <si>
    <r>
      <t xml:space="preserve">Financial expenditures </t>
    </r>
    <r>
      <rPr>
        <i/>
        <sz val="10"/>
        <rFont val="Times New Roman"/>
        <family val="1"/>
      </rPr>
      <t>(235 to 239)</t>
    </r>
  </si>
  <si>
    <t xml:space="preserve">1. Financial expenditures originating from relation with related legal entities </t>
  </si>
  <si>
    <t>2. Interest expenditures</t>
  </si>
  <si>
    <t>3. Negative rate of exchange differentials</t>
  </si>
  <si>
    <t>4. Expenditures based on currency clause</t>
  </si>
  <si>
    <t>5. Other financial expenditures</t>
  </si>
  <si>
    <r>
      <t>Financial profit</t>
    </r>
    <r>
      <rPr>
        <i/>
        <sz val="10"/>
        <rFont val="Times New Roman"/>
        <family val="1"/>
      </rPr>
      <t xml:space="preserve"> (227-234)</t>
    </r>
  </si>
  <si>
    <r>
      <t xml:space="preserve">Financial loss </t>
    </r>
    <r>
      <rPr>
        <i/>
        <sz val="10"/>
        <rFont val="Times New Roman"/>
        <family val="1"/>
      </rPr>
      <t>(234-227)</t>
    </r>
  </si>
  <si>
    <r>
      <t xml:space="preserve">Profit from regular activities </t>
    </r>
    <r>
      <rPr>
        <i/>
        <sz val="10"/>
        <rFont val="Times New Roman"/>
        <family val="1"/>
      </rPr>
      <t>(225-226+240-241) &gt; 0</t>
    </r>
  </si>
  <si>
    <r>
      <t>Loss from regular activities</t>
    </r>
    <r>
      <rPr>
        <i/>
        <sz val="10"/>
        <rFont val="Times New Roman"/>
        <family val="1"/>
      </rPr>
      <t xml:space="preserve"> (225-226+240-241) &lt; 0</t>
    </r>
  </si>
  <si>
    <t>OTHER INCOME AND EXPENDITURE</t>
  </si>
  <si>
    <t>67 without 673</t>
  </si>
  <si>
    <r>
      <t>Other income and profit</t>
    </r>
    <r>
      <rPr>
        <i/>
        <sz val="10"/>
        <rFont val="Times New Roman"/>
        <family val="1"/>
      </rPr>
      <t>, with the exception of those originating from fixed assets intended for sale and discontinued operations (245 to 253)</t>
    </r>
  </si>
  <si>
    <t xml:space="preserve">1. Income from adjustment of value of intangible assets </t>
  </si>
  <si>
    <t>2. Profits from the sale of investment real estate</t>
  </si>
  <si>
    <t>3. Profits from the sale of biological assets</t>
  </si>
  <si>
    <t>4. Profits from the sale of capital shares and securities</t>
  </si>
  <si>
    <t>5. Profits from the sale of material</t>
  </si>
  <si>
    <t>6. Surpluses</t>
  </si>
  <si>
    <t>7. Collected written-off receivables</t>
  </si>
  <si>
    <t>8. Income originating from contracted protection against risk</t>
  </si>
  <si>
    <t>9. Write-off of liabilities, canceled reserves and other income</t>
  </si>
  <si>
    <t>57 without 573</t>
  </si>
  <si>
    <r>
      <t xml:space="preserve">Other expenditures and losses, </t>
    </r>
    <r>
      <rPr>
        <i/>
        <sz val="10"/>
        <rFont val="Times New Roman"/>
        <family val="1"/>
        <charset val="238"/>
      </rPr>
      <t xml:space="preserve">with the exception of those originating from fixed assets intended for sale and discontinued operations </t>
    </r>
    <r>
      <rPr>
        <i/>
        <sz val="10"/>
        <rFont val="Times New Roman"/>
        <family val="1"/>
      </rPr>
      <t>(255 to 263)</t>
    </r>
  </si>
  <si>
    <t>1. Losses originating from the sale and writing off of fixed assets</t>
  </si>
  <si>
    <t>2. Losses originating from the sale and writing off of investment real estate</t>
  </si>
  <si>
    <t>3. Losses originating from the sale and writing off of biological assets</t>
  </si>
  <si>
    <t>4. Losses from the sale of capital shares and securities</t>
  </si>
  <si>
    <t>5. Losses from the sale of material</t>
  </si>
  <si>
    <t>6. Deficits</t>
  </si>
  <si>
    <t>7. Income originating from protection against risk</t>
  </si>
  <si>
    <t>8. Expenditures originating from value correction and write-off of receivables</t>
  </si>
  <si>
    <t>9. Stock-related expenditures and losses and other expenditures</t>
  </si>
  <si>
    <r>
      <t xml:space="preserve">Profit originating from other income and expenditures </t>
    </r>
    <r>
      <rPr>
        <i/>
        <sz val="10"/>
        <rFont val="Times New Roman"/>
        <family val="1"/>
      </rPr>
      <t xml:space="preserve"> (244-254)</t>
    </r>
  </si>
  <si>
    <r>
      <t>Loss originating from other income and expenditures</t>
    </r>
    <r>
      <rPr>
        <i/>
        <sz val="10"/>
        <rFont val="Times New Roman"/>
        <family val="1"/>
      </rPr>
      <t>(254-244)</t>
    </r>
  </si>
  <si>
    <t>INCOME AND EXPENDITURE FROM ASSET VALUE ADJUSTMENT (with the exception of those originating from fixed assets intended for sale and assets from discontinued operations)</t>
  </si>
  <si>
    <t>68 without 688</t>
  </si>
  <si>
    <r>
      <t>Income originating from value adjustment</t>
    </r>
    <r>
      <rPr>
        <i/>
        <sz val="10"/>
        <rFont val="Times New Roman"/>
        <family val="1"/>
      </rPr>
      <t xml:space="preserve"> (267 to 275)</t>
    </r>
  </si>
  <si>
    <t xml:space="preserve">1. Income from intangible assets' value adjustment </t>
  </si>
  <si>
    <t>2. Income from tangible fixed assets' value adjustment</t>
  </si>
  <si>
    <t xml:space="preserve">3. Income from adjustment of value of investment real estate which is being depreciated </t>
  </si>
  <si>
    <t>4. Income from adjustment of value of biological assets which are being depreciated</t>
  </si>
  <si>
    <t>5. Income from adjustment of value of long-term financial investments and financial resources available for sale</t>
  </si>
  <si>
    <t>6. Income from stock value adjustment</t>
  </si>
  <si>
    <t>8. Income from capital value adjustment (negative goodwill)</t>
  </si>
  <si>
    <t xml:space="preserve">9. Income from adjustment of value of other assets </t>
  </si>
  <si>
    <t>58 without 588</t>
  </si>
  <si>
    <r>
      <t xml:space="preserve">Expenditures originating from value adjustment </t>
    </r>
    <r>
      <rPr>
        <i/>
        <sz val="10"/>
        <rFont val="Times New Roman"/>
        <family val="1"/>
      </rPr>
      <t>(277 to 284)</t>
    </r>
  </si>
  <si>
    <t>1. Decrease in value of intangible assets</t>
  </si>
  <si>
    <t>2. Decrease in value of tangible fixed assets</t>
  </si>
  <si>
    <t>3. Decrease in value of investment real estate  which is being depreciated</t>
  </si>
  <si>
    <t>4. Decrease in value of biological assets which are being depreciated</t>
  </si>
  <si>
    <t>5. Decrease in value of long-term financial investments and financial resources available for sale</t>
  </si>
  <si>
    <t>6. Decrease in stock value</t>
  </si>
  <si>
    <t xml:space="preserve">7. Decrease in value of short-term financial investments </t>
  </si>
  <si>
    <t>8. Decrease in value of other assets</t>
  </si>
  <si>
    <t>part 64</t>
  </si>
  <si>
    <r>
      <t xml:space="preserve">Increase in value of specific fixed asssets  </t>
    </r>
    <r>
      <rPr>
        <i/>
        <sz val="10"/>
        <rFont val="Times New Roman"/>
        <family val="1"/>
      </rPr>
      <t>(286 to 288)</t>
    </r>
  </si>
  <si>
    <t>Increase in value of investment real estate which is not being depreciated</t>
  </si>
  <si>
    <t>Increase in value of biological assets which are not being depreciated</t>
  </si>
  <si>
    <t xml:space="preserve">Increase in value of other fixed assets which are not being depreciated </t>
  </si>
  <si>
    <r>
      <t xml:space="preserve">Decrease in value of specific fixed assets </t>
    </r>
    <r>
      <rPr>
        <i/>
        <sz val="10"/>
        <rFont val="Times New Roman"/>
        <family val="1"/>
      </rPr>
      <t>(290 to 292)</t>
    </r>
  </si>
  <si>
    <t>Decrease in value of investment real estate which is not being depreciated</t>
  </si>
  <si>
    <t>Decrease in value of biological assets which are not being depreciated</t>
  </si>
  <si>
    <t>Decrease in value of other fixed assets which are not being depreciated</t>
  </si>
  <si>
    <r>
      <t xml:space="preserve">Profit originating from value adjustment </t>
    </r>
    <r>
      <rPr>
        <i/>
        <sz val="10"/>
        <rFont val="Times New Roman"/>
        <family val="1"/>
      </rPr>
      <t>(266-276+285-289) &gt; 0</t>
    </r>
  </si>
  <si>
    <r>
      <t xml:space="preserve">Loss originating from value adjustment </t>
    </r>
    <r>
      <rPr>
        <i/>
        <sz val="10"/>
        <rFont val="Times New Roman"/>
        <family val="1"/>
      </rPr>
      <t>(266-276+285-289) &lt; 0</t>
    </r>
  </si>
  <si>
    <t>690, 691</t>
  </si>
  <si>
    <t>Income originating from a change in accounting policies and correction of insignificant errors from previous periods</t>
  </si>
  <si>
    <t>590, 591</t>
  </si>
  <si>
    <t>Expenditures originating from a change in accounting policies and correction of insignificant errors from previous periods</t>
  </si>
  <si>
    <t>PROFIT OR LOSS FROM UNINTERRUPTED OPERATIONS</t>
  </si>
  <si>
    <t xml:space="preserve">Profit from uninterrupted operations before tax  </t>
  </si>
  <si>
    <t>(242-243+264-265+293-294+295-296) &gt; 0</t>
  </si>
  <si>
    <t xml:space="preserve">Loss from uninterrupted operations before tax </t>
  </si>
  <si>
    <t>(242-243+264-265+293-294+295-296) &lt; 0</t>
  </si>
  <si>
    <t>PROFIT TAX FROM UNINTERRUPTED OPERATIONS</t>
  </si>
  <si>
    <t>part 721</t>
  </si>
  <si>
    <t>Period's tax expenditures</t>
  </si>
  <si>
    <t>part 722</t>
  </si>
  <si>
    <t>Period's deferred tax expenditures</t>
  </si>
  <si>
    <t>Period's deferred tax income</t>
  </si>
  <si>
    <t>NET PROFIT OR LOSS FROM UNINTERRUPTED OPERATIONS</t>
  </si>
  <si>
    <r>
      <t xml:space="preserve">Net profit from uninterrupted operations </t>
    </r>
    <r>
      <rPr>
        <i/>
        <sz val="10"/>
        <rFont val="Times New Roman"/>
        <family val="1"/>
      </rPr>
      <t>(297-298-299-300+301) &gt; 0</t>
    </r>
  </si>
  <si>
    <r>
      <t xml:space="preserve">Net loss from uninterrupted operations </t>
    </r>
    <r>
      <rPr>
        <i/>
        <sz val="10"/>
        <rFont val="Times New Roman"/>
        <family val="1"/>
      </rPr>
      <t>(297-298-299-300+301) &lt; 0</t>
    </r>
  </si>
  <si>
    <t>PROFIT OR LOSS FROM INTERRUPTED OPERATIONS</t>
  </si>
  <si>
    <t>673 &amp; 688</t>
  </si>
  <si>
    <t>Income and profits originating from sales and adjustment of value of assets intended for sale and discontinued operations</t>
  </si>
  <si>
    <t>573 &amp; 588</t>
  </si>
  <si>
    <t>Expenditures and losses originating from sales and adjustment of value of assets intended for sale  and discontinued operations</t>
  </si>
  <si>
    <r>
      <t xml:space="preserve">Profit from discontinued operations </t>
    </r>
    <r>
      <rPr>
        <i/>
        <sz val="10"/>
        <rFont val="Times New Roman"/>
        <family val="1"/>
      </rPr>
      <t>(304-305)</t>
    </r>
  </si>
  <si>
    <r>
      <t xml:space="preserve">Loss from discontinued operations </t>
    </r>
    <r>
      <rPr>
        <i/>
        <sz val="10"/>
        <rFont val="Times New Roman"/>
        <family val="1"/>
      </rPr>
      <t>(305-304)</t>
    </r>
  </si>
  <si>
    <t>part 72</t>
  </si>
  <si>
    <t xml:space="preserve">Profit tax from discontinued operations </t>
  </si>
  <si>
    <r>
      <t xml:space="preserve">Net profit from discontinued operations </t>
    </r>
    <r>
      <rPr>
        <i/>
        <sz val="10"/>
        <rFont val="Times New Roman"/>
        <family val="1"/>
      </rPr>
      <t>(306-307-308) &gt; 0</t>
    </r>
  </si>
  <si>
    <r>
      <t xml:space="preserve">Net loss from discontinued operations </t>
    </r>
    <r>
      <rPr>
        <i/>
        <sz val="10"/>
        <rFont val="Times New Roman"/>
        <family val="1"/>
      </rPr>
      <t>(306-307-308) &lt; 0</t>
    </r>
  </si>
  <si>
    <t>PERIOD'S NET PROFIT OR LOSS</t>
  </si>
  <si>
    <r>
      <t>Period's net profit</t>
    </r>
    <r>
      <rPr>
        <i/>
        <sz val="10"/>
        <rFont val="Times New Roman"/>
        <family val="1"/>
      </rPr>
      <t xml:space="preserve"> (302-303+309-310) &gt; 0</t>
    </r>
  </si>
  <si>
    <r>
      <t>Period's net loss</t>
    </r>
    <r>
      <rPr>
        <i/>
        <sz val="10"/>
        <rFont val="Times New Roman"/>
        <family val="1"/>
      </rPr>
      <t xml:space="preserve"> (302-303+309-310) &lt; 0</t>
    </r>
  </si>
  <si>
    <t>Interim dividens and other profit allocations in the course of the period</t>
  </si>
  <si>
    <t>II. OTHER COMPREHENSIVE PROFIT OR LOSS</t>
  </si>
  <si>
    <t>PROFITS ESTABLISHED DIRECTLY IN CAPITAL (315 to 320)</t>
  </si>
  <si>
    <t>1. Profits from realization of fixed assets' revalorization reserves</t>
  </si>
  <si>
    <t>2. Profits from a change in fair value of financial assets available for sale</t>
  </si>
  <si>
    <t>3. Profits originating from translation of financial reports relating to foreign operations</t>
  </si>
  <si>
    <t xml:space="preserve">4. Actuary profits based on plans of defined income </t>
  </si>
  <si>
    <t xml:space="preserve">5. Profits originating from effective part of cash flow protection </t>
  </si>
  <si>
    <t>6. Other unrealized profits and profits established directly in capital</t>
  </si>
  <si>
    <t>LOSSES ESTABLISHED DIRECTLY IN CAPITAL (322 to 326)</t>
  </si>
  <si>
    <t>1. Losses from a change in fair value of financial assets available for sale</t>
  </si>
  <si>
    <t>2. Losses originating from translation of financial reports relating to foreign operations</t>
  </si>
  <si>
    <t>3. Actuary losses based on plans of defined income</t>
  </si>
  <si>
    <t xml:space="preserve">4. Losses originating from effective part of cash flow protection </t>
  </si>
  <si>
    <t>5. Other unrealized losses and losses established directly in capital</t>
  </si>
  <si>
    <r>
      <t xml:space="preserve">Other comprehensive profit before tax </t>
    </r>
    <r>
      <rPr>
        <i/>
        <sz val="10"/>
        <rFont val="Times New Roman"/>
        <family val="1"/>
      </rPr>
      <t xml:space="preserve"> (314-321)</t>
    </r>
  </si>
  <si>
    <r>
      <t>Other comprehensive loss before tax</t>
    </r>
    <r>
      <rPr>
        <i/>
        <sz val="10"/>
        <rFont val="Times New Roman"/>
        <family val="1"/>
      </rPr>
      <t xml:space="preserve"> (321-314)</t>
    </r>
  </si>
  <si>
    <t xml:space="preserve"> </t>
  </si>
  <si>
    <t>Deferred tax calculated on other comprehensive profit</t>
  </si>
  <si>
    <r>
      <t xml:space="preserve">Other net comprehensive profit  </t>
    </r>
    <r>
      <rPr>
        <i/>
        <sz val="10"/>
        <rFont val="Times New Roman"/>
        <family val="1"/>
      </rPr>
      <t>(327-328-329) &gt; 0</t>
    </r>
  </si>
  <si>
    <r>
      <t xml:space="preserve">Other net comprehensive loss </t>
    </r>
    <r>
      <rPr>
        <i/>
        <sz val="10"/>
        <rFont val="Times New Roman"/>
        <family val="1"/>
      </rPr>
      <t>(327-328-329) &lt; 0</t>
    </r>
  </si>
  <si>
    <r>
      <t xml:space="preserve">Period's total net comprehensive profit </t>
    </r>
    <r>
      <rPr>
        <i/>
        <sz val="10"/>
        <rFont val="Times New Roman"/>
        <family val="1"/>
      </rPr>
      <t>(311-312+330-331) &gt; 0</t>
    </r>
  </si>
  <si>
    <r>
      <t xml:space="preserve">Period's total net comprehensive loss  </t>
    </r>
    <r>
      <rPr>
        <i/>
        <sz val="10"/>
        <rFont val="Times New Roman"/>
        <family val="1"/>
      </rPr>
      <t>(311-312+330-331) &lt; 0</t>
    </r>
  </si>
  <si>
    <t>Period's net profit/loss according to ownership (311 or 312)</t>
  </si>
  <si>
    <t xml:space="preserve">    a) to owners of the parent entity</t>
  </si>
  <si>
    <t xml:space="preserve">    b) to owners of minor interests</t>
  </si>
  <si>
    <t>Total net comprehensive profit/loss according to ownership (332 or 333)</t>
  </si>
  <si>
    <t>Earning per share:</t>
  </si>
  <si>
    <t xml:space="preserve">    a) basic</t>
  </si>
  <si>
    <t xml:space="preserve">    b) diluted</t>
  </si>
  <si>
    <t>Average number of employees:</t>
  </si>
  <si>
    <t xml:space="preserve">    - based on work hours</t>
  </si>
  <si>
    <t xml:space="preserve">    - based on the situation at the end of each month</t>
  </si>
  <si>
    <t>Certified accountant</t>
  </si>
  <si>
    <t>CEO</t>
  </si>
  <si>
    <t>L.S.</t>
  </si>
  <si>
    <t>License number 4322/5</t>
  </si>
  <si>
    <t>BALANCE SHEET</t>
  </si>
  <si>
    <t xml:space="preserve"> - in  BAM</t>
  </si>
  <si>
    <t>Account group,  account</t>
  </si>
  <si>
    <t xml:space="preserve"> AOP mark</t>
  </si>
  <si>
    <t>Current's year AMOUNT</t>
  </si>
  <si>
    <t>year's</t>
  </si>
  <si>
    <t>AMOUNT (net)</t>
  </si>
  <si>
    <t>Gross</t>
  </si>
  <si>
    <t>Value correction</t>
  </si>
  <si>
    <t>NET (5 – 6)</t>
  </si>
  <si>
    <t>ASSETS</t>
  </si>
  <si>
    <r>
      <t>A) FIXED ASSETS AND LONG-TERM INVESTMENTS</t>
    </r>
    <r>
      <rPr>
        <i/>
        <sz val="10"/>
        <rFont val="Times New Roman"/>
        <family val="1"/>
      </rPr>
      <t>(002+008+014+015+020+021+030+033)</t>
    </r>
  </si>
  <si>
    <t>01</t>
  </si>
  <si>
    <r>
      <t xml:space="preserve">I. Intangible assets </t>
    </r>
    <r>
      <rPr>
        <i/>
        <sz val="10"/>
        <rFont val="Times New Roman"/>
        <family val="1"/>
      </rPr>
      <t>(003  to 007)</t>
    </r>
  </si>
  <si>
    <t>010</t>
  </si>
  <si>
    <t>1. Capitalized development expenses</t>
  </si>
  <si>
    <t>011</t>
  </si>
  <si>
    <t>2. Concessions, patents and other rights</t>
  </si>
  <si>
    <t>012</t>
  </si>
  <si>
    <t>3. Goodwill</t>
  </si>
  <si>
    <t>013, 014</t>
  </si>
  <si>
    <t>4. Other intangible assets</t>
  </si>
  <si>
    <t>015, 017</t>
  </si>
  <si>
    <t>5. Advances and intangible assets under preparation</t>
  </si>
  <si>
    <t>02</t>
  </si>
  <si>
    <r>
      <t xml:space="preserve">II. Real estate, facilities and equipment </t>
    </r>
    <r>
      <rPr>
        <i/>
        <sz val="10"/>
        <rFont val="Times New Roman"/>
        <family val="1"/>
      </rPr>
      <t>(009  to 013)</t>
    </r>
  </si>
  <si>
    <t>020</t>
  </si>
  <si>
    <t>1. Land</t>
  </si>
  <si>
    <t>021</t>
  </si>
  <si>
    <t>2. Buildings</t>
  </si>
  <si>
    <t>022 to 024</t>
  </si>
  <si>
    <t>3. Facilities and equipment</t>
  </si>
  <si>
    <t>026</t>
  </si>
  <si>
    <t>5. Residential buildings and apartments</t>
  </si>
  <si>
    <t>025, 027</t>
  </si>
  <si>
    <t>6. Advances and real estate, facilities and equipment under preparation</t>
  </si>
  <si>
    <t>03</t>
  </si>
  <si>
    <t>III. Investment real estate</t>
  </si>
  <si>
    <t>04</t>
  </si>
  <si>
    <r>
      <t xml:space="preserve">IV. Biological assets </t>
    </r>
    <r>
      <rPr>
        <i/>
        <sz val="10"/>
        <rFont val="Times New Roman"/>
        <family val="1"/>
      </rPr>
      <t>(016  to 019)</t>
    </r>
  </si>
  <si>
    <t>040</t>
  </si>
  <si>
    <t>1. Forests</t>
  </si>
  <si>
    <t>041</t>
  </si>
  <si>
    <t>2. Perennial plantations</t>
  </si>
  <si>
    <t>042</t>
  </si>
  <si>
    <t>3. Basic herd</t>
  </si>
  <si>
    <t>045, 047</t>
  </si>
  <si>
    <t>4. Advances and biological assets under preparation</t>
  </si>
  <si>
    <t>05</t>
  </si>
  <si>
    <t>V. Other (specific) tangible fixed assets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</si>
  <si>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</si>
  <si>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Long-term financial investments </t>
    </r>
    <r>
      <rPr>
        <i/>
        <sz val="10"/>
        <rFont val="Times New Roman"/>
        <family val="1"/>
      </rPr>
      <t>(022 to 029)</t>
    </r>
  </si>
  <si>
    <t>060</t>
  </si>
  <si>
    <t>1. Share in capital of related legal entities</t>
  </si>
  <si>
    <t>061</t>
  </si>
  <si>
    <t>2. Share in capital of other legal entities</t>
  </si>
  <si>
    <t>062</t>
  </si>
  <si>
    <t>3. Long-term loans granted to related legal entities</t>
  </si>
  <si>
    <t>063</t>
  </si>
  <si>
    <t>4. Long-term loans granted in the country</t>
  </si>
  <si>
    <t>064</t>
  </si>
  <si>
    <t>5. Long-term loans granted abroad</t>
  </si>
  <si>
    <t>065</t>
  </si>
  <si>
    <t>6. Financial assets available for sale</t>
  </si>
  <si>
    <t>066</t>
  </si>
  <si>
    <t>7. Financial assets retained until due</t>
  </si>
  <si>
    <t>068</t>
  </si>
  <si>
    <t>8. Other long-term financial investments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</si>
  <si>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</si>
  <si>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Other long-term receivables </t>
    </r>
    <r>
      <rPr>
        <i/>
        <sz val="10"/>
        <rFont val="Times New Roman"/>
        <family val="1"/>
      </rPr>
      <t>(031+032)</t>
    </r>
  </si>
  <si>
    <t>070</t>
  </si>
  <si>
    <t>1. Receivables from related legal entities</t>
  </si>
  <si>
    <t>071 to 078</t>
  </si>
  <si>
    <t>2. Other long-term receivables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</si>
  <si>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</si>
  <si>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Long-term accruals</t>
    </r>
  </si>
  <si>
    <t>090</t>
  </si>
  <si>
    <t>B) DEFERRED TAX ASSETS</t>
  </si>
  <si>
    <r>
      <t xml:space="preserve">C) CURRENT ASSETS </t>
    </r>
    <r>
      <rPr>
        <i/>
        <sz val="10"/>
        <rFont val="Times New Roman"/>
        <family val="1"/>
      </rPr>
      <t xml:space="preserve"> (036+043)</t>
    </r>
  </si>
  <si>
    <t>10 to 15</t>
  </si>
  <si>
    <r>
      <t xml:space="preserve">I. Stocks and assets intended for sale </t>
    </r>
    <r>
      <rPr>
        <i/>
        <sz val="10"/>
        <rFont val="Times New Roman"/>
        <family val="1"/>
      </rPr>
      <t>(037 to 042)</t>
    </r>
  </si>
  <si>
    <t>1. Raw materials, material, spare parts and small inventory</t>
  </si>
  <si>
    <t>2. Ongoing production, semi-products and  uncompleted services</t>
  </si>
  <si>
    <t>3. Finished products</t>
  </si>
  <si>
    <t>4. Goods</t>
  </si>
  <si>
    <t>5. Fixed assets intended for sale and discontinued operations</t>
  </si>
  <si>
    <t>6. Given advances</t>
  </si>
  <si>
    <r>
      <t xml:space="preserve">II. Cash, short-term receivables and short-term investments </t>
    </r>
    <r>
      <rPr>
        <i/>
        <sz val="10"/>
        <rFont val="Times New Roman"/>
        <family val="1"/>
      </rPr>
      <t>(044+047+053+061+062)</t>
    </r>
  </si>
  <si>
    <t>1. Cash and cash equivalents (045+046)</t>
  </si>
  <si>
    <t>20 without 207</t>
  </si>
  <si>
    <t xml:space="preserve">    a) Cash</t>
  </si>
  <si>
    <t xml:space="preserve">    b) Cash equivalents</t>
  </si>
  <si>
    <t>21, 22, 23</t>
  </si>
  <si>
    <t>2. Short-term receivables (048  to 052)</t>
  </si>
  <si>
    <t xml:space="preserve">    a) Buyers-related legal entities</t>
  </si>
  <si>
    <t xml:space="preserve">    b) Buyers in the country</t>
  </si>
  <si>
    <t xml:space="preserve">    c) Buyers abroad</t>
  </si>
  <si>
    <t xml:space="preserve">    d) Receivables from specific operations</t>
  </si>
  <si>
    <t xml:space="preserve">    e) Other short-term receivables</t>
  </si>
  <si>
    <t>3. Short-term financial investments (054  to 060)</t>
  </si>
  <si>
    <t xml:space="preserve">    a) Short-term loans granted to related legal entities</t>
  </si>
  <si>
    <t xml:space="preserve">    b) Short-term loans granted in the country</t>
  </si>
  <si>
    <t xml:space="preserve">    c) Short-term loans granted abroad</t>
  </si>
  <si>
    <t>243, 244</t>
  </si>
  <si>
    <t xml:space="preserve">    d) Short-term share of long-term investments</t>
  </si>
  <si>
    <t xml:space="preserve">    e) Financial assets intended for trade</t>
  </si>
  <si>
    <t xml:space="preserve">    f) Other financial assets based on fair value</t>
  </si>
  <si>
    <t xml:space="preserve">    g) Other short-term investments</t>
  </si>
  <si>
    <t>4. VAT-based receivables</t>
  </si>
  <si>
    <t>28 without 288</t>
  </si>
  <si>
    <t>5. Prepayments and accrued income</t>
  </si>
  <si>
    <t>D) DEFERRED TAX ASSETS</t>
  </si>
  <si>
    <t>E) LOSS ABOVE THE VALUE OF CAPITAL</t>
  </si>
  <si>
    <r>
      <t>BUSINESS ASSETS</t>
    </r>
    <r>
      <rPr>
        <i/>
        <sz val="10"/>
        <rFont val="Times New Roman"/>
        <family val="1"/>
      </rPr>
      <t xml:space="preserve"> (001+034+035+063+064)</t>
    </r>
  </si>
  <si>
    <t>Off-balance sheet assets</t>
  </si>
  <si>
    <t>Total assets (065+066)</t>
  </si>
  <si>
    <t>LIABILITIES</t>
  </si>
  <si>
    <t>Current year's amount</t>
  </si>
  <si>
    <t>Previous year's amount</t>
  </si>
  <si>
    <r>
      <t xml:space="preserve">A) CAPITAL  </t>
    </r>
    <r>
      <rPr>
        <i/>
        <sz val="10"/>
        <rFont val="Times New Roman"/>
        <family val="1"/>
      </rPr>
      <t>(102-109+110+111+114+115-116+117-122-127)</t>
    </r>
  </si>
  <si>
    <r>
      <t xml:space="preserve">I. Original capital </t>
    </r>
    <r>
      <rPr>
        <i/>
        <sz val="10"/>
        <rFont val="Times New Roman"/>
        <family val="1"/>
      </rPr>
      <t>(103  to 108)</t>
    </r>
  </si>
  <si>
    <t>1. Equity capital</t>
  </si>
  <si>
    <t>2. Shares of limited liability company's members</t>
  </si>
  <si>
    <t>3. Cooperative shares</t>
  </si>
  <si>
    <t>4. Deposits</t>
  </si>
  <si>
    <t>5. State capital</t>
  </si>
  <si>
    <t>6. Other original capital</t>
  </si>
  <si>
    <t>II.  Subscribed unpaid capital</t>
  </si>
  <si>
    <t>III. Issue premium</t>
  </si>
  <si>
    <r>
      <t xml:space="preserve">IV. Reserves </t>
    </r>
    <r>
      <rPr>
        <i/>
        <sz val="10"/>
        <rFont val="Times New Roman"/>
        <family val="1"/>
      </rPr>
      <t>(112+113)</t>
    </r>
  </si>
  <si>
    <t>1. Legal reserves</t>
  </si>
  <si>
    <t>2. Statutory and other reserves</t>
  </si>
  <si>
    <t>part 33</t>
  </si>
  <si>
    <t>V. Revalorization reserves</t>
  </si>
  <si>
    <t>VI. Unrealized profits</t>
  </si>
  <si>
    <t>VII. Unrealized losses</t>
  </si>
  <si>
    <r>
      <t xml:space="preserve">VIII. Unallocated profit </t>
    </r>
    <r>
      <rPr>
        <i/>
        <sz val="10"/>
        <rFont val="Times New Roman"/>
        <family val="1"/>
      </rPr>
      <t>(118  to 121)</t>
    </r>
  </si>
  <si>
    <t>1. Unallocated profit from previous years</t>
  </si>
  <si>
    <t>2. Unallocated profit of the reporting year</t>
  </si>
  <si>
    <t>3. Unallocated excess income from previous years</t>
  </si>
  <si>
    <t>4. Unallocated excess income of the reporting year</t>
  </si>
  <si>
    <r>
      <t xml:space="preserve">IX. Loss up to the amount of capital  </t>
    </r>
    <r>
      <rPr>
        <i/>
        <sz val="10"/>
        <rFont val="Times New Roman"/>
        <family val="1"/>
      </rPr>
      <t>(123 to 126)</t>
    </r>
  </si>
  <si>
    <t>1. Loss from previous years</t>
  </si>
  <si>
    <t>2. Loss of the reporting year</t>
  </si>
  <si>
    <t>3. Uncovered excess expenditure from previous years</t>
  </si>
  <si>
    <t>4. Uncovered excess expenditure of the reporting year</t>
  </si>
  <si>
    <t>X. Own stocks and shares purchased</t>
  </si>
  <si>
    <t>part 40</t>
  </si>
  <si>
    <r>
      <t xml:space="preserve">B) LONG-TERM RESERVES </t>
    </r>
    <r>
      <rPr>
        <i/>
        <sz val="10"/>
        <rFont val="Times New Roman"/>
        <family val="1"/>
      </rPr>
      <t>(129+130)</t>
    </r>
  </si>
  <si>
    <t>1. Long-term reserves for costs and risks</t>
  </si>
  <si>
    <t>2. Long-term accruals</t>
  </si>
  <si>
    <r>
      <t xml:space="preserve">C) LONG-TERM LIABILITIES  </t>
    </r>
    <r>
      <rPr>
        <i/>
        <sz val="10"/>
        <rFont val="Times New Roman"/>
        <family val="1"/>
      </rPr>
      <t>(132 to 138)</t>
    </r>
  </si>
  <si>
    <t>1. Liabilities that can be coverted into capital</t>
  </si>
  <si>
    <t>2. Liabilities toward related legal entities</t>
  </si>
  <si>
    <t>3. Liabilities based on long-term securities</t>
  </si>
  <si>
    <t>413, 414</t>
  </si>
  <si>
    <t>4. Long-term loans</t>
  </si>
  <si>
    <t>415, 416</t>
  </si>
  <si>
    <t>5. Long-term liabilities based on financial leasing</t>
  </si>
  <si>
    <t>6. Fair value-based long-term liabilities through profit and loss account</t>
  </si>
  <si>
    <t>7. Other long-term liabilities</t>
  </si>
  <si>
    <t>D) DEFERRED TAX LIABILITIES</t>
  </si>
  <si>
    <r>
      <t xml:space="preserve">E) SHORT-TERM LIABILITIES </t>
    </r>
    <r>
      <rPr>
        <i/>
        <sz val="10"/>
        <rFont val="Times New Roman"/>
        <family val="1"/>
      </rPr>
      <t>(141+149+155+156+160+161+162+163)</t>
    </r>
  </si>
  <si>
    <r>
      <t xml:space="preserve">I. Short-term financial liabilities </t>
    </r>
    <r>
      <rPr>
        <i/>
        <sz val="10"/>
        <rFont val="Times New Roman"/>
        <family val="1"/>
      </rPr>
      <t>(142 to 148)</t>
    </r>
  </si>
  <si>
    <t>1. Liabilities toward related legal entities</t>
  </si>
  <si>
    <t>2. Liabilities based on short-term securities</t>
  </si>
  <si>
    <t>3. Short-term loans taken in the country</t>
  </si>
  <si>
    <t>4. Short-term loans taken abroad</t>
  </si>
  <si>
    <t>424, 425</t>
  </si>
  <si>
    <t>5. Short-term portion of long-term liabilities</t>
  </si>
  <si>
    <t>6. Fair value-based short-term liabilities through profit and loss account</t>
  </si>
  <si>
    <t>7. Other short-term financial liabilities</t>
  </si>
  <si>
    <r>
      <t xml:space="preserve">II. Liabilities from operations  </t>
    </r>
    <r>
      <rPr>
        <i/>
        <sz val="10"/>
        <rFont val="Times New Roman"/>
        <family val="1"/>
      </rPr>
      <t>(150 to 154)</t>
    </r>
  </si>
  <si>
    <t xml:space="preserve">1. Received advances and deposits </t>
  </si>
  <si>
    <t>2. Suppliers-related legal entities</t>
  </si>
  <si>
    <t>3. Suppliers in the country</t>
  </si>
  <si>
    <t>4. Suppliers abroad</t>
  </si>
  <si>
    <t>5. Other liabilities originating from operations</t>
  </si>
  <si>
    <t>III. Liabilities originating from specific activities</t>
  </si>
  <si>
    <r>
      <t xml:space="preserve">IV. Liabilities based on salaries, compensations and other income of the employees </t>
    </r>
    <r>
      <rPr>
        <i/>
        <sz val="10"/>
        <rFont val="Times New Roman"/>
        <family val="1"/>
      </rPr>
      <t>(157 to 159)</t>
    </r>
  </si>
  <si>
    <t>450 to 452</t>
  </si>
  <si>
    <t>1. Liabilities based on salaries and salary compensations</t>
  </si>
  <si>
    <t>453 to 455</t>
  </si>
  <si>
    <t>2. Liabilities based on salary compensations which are being refunded</t>
  </si>
  <si>
    <t>456 to 458</t>
  </si>
  <si>
    <t>3. Liabilities originating from other income of the employees</t>
  </si>
  <si>
    <t>V. Other liabilities</t>
  </si>
  <si>
    <t>VI. VAT-based liabilities</t>
  </si>
  <si>
    <t>48 without 481</t>
  </si>
  <si>
    <t>VII. Liabilities for other taxes and duties</t>
  </si>
  <si>
    <t>VIII. Profit tax-based liabilities</t>
  </si>
  <si>
    <t>49 without 495</t>
  </si>
  <si>
    <t>F) ACCRUALS AND DEFERRED INCOME</t>
  </si>
  <si>
    <t>G) DEFERRED TAX LIABILITIES</t>
  </si>
  <si>
    <r>
      <t xml:space="preserve">BUSINESS LIABILITIES </t>
    </r>
    <r>
      <rPr>
        <i/>
        <sz val="10"/>
        <rFont val="Times New Roman"/>
        <family val="1"/>
      </rPr>
      <t>(101+128+131+139+140+164+165)</t>
    </r>
  </si>
  <si>
    <t>Off-balance sheet liabilities</t>
  </si>
  <si>
    <t>Total liabilities (166+167)</t>
  </si>
  <si>
    <t xml:space="preserve"> OEI-PD form</t>
  </si>
  <si>
    <t>Table F</t>
  </si>
  <si>
    <t>REPORT ON CHANGES IN CAPITAL</t>
  </si>
  <si>
    <t>in BAM</t>
  </si>
  <si>
    <t>TYPE OF CAPITAL CHANGE</t>
  </si>
  <si>
    <t>AOP mark</t>
  </si>
  <si>
    <t xml:space="preserve">CAPITAL SHARE BELONGING TO OWNERS OF PARENT LEGAL ENTITY </t>
  </si>
  <si>
    <t>MINORITY INTEREST</t>
  </si>
  <si>
    <t>TOTAL CAPITAL (9+10)</t>
  </si>
  <si>
    <t>Equity capital and shares in limited liability company</t>
  </si>
  <si>
    <t>Revalorization reserves              (MRS 16 MRS 21 &amp; MRS 38)</t>
  </si>
  <si>
    <t xml:space="preserve">Unrealized profit/loss originating from financial assets available for sale </t>
  </si>
  <si>
    <t>Other reserves (issue premium, legal and statutory reserves, cash flow protection)</t>
  </si>
  <si>
    <t>Accumulated unallocated profit / uncovered loss</t>
  </si>
  <si>
    <t>Proprietary share</t>
  </si>
  <si>
    <t>TOTAL (3+4±5±6±7+8)</t>
  </si>
  <si>
    <t>(MRS 16, MRS 21 i MRS 38)</t>
  </si>
  <si>
    <t>(3+4±5±6±7)</t>
  </si>
  <si>
    <t xml:space="preserve">2. Effects of changes in accounting policies </t>
  </si>
  <si>
    <t>3. Effects of error corrections</t>
  </si>
  <si>
    <t>5. Effects of  tangible and intangible assets' revalorization</t>
  </si>
  <si>
    <t>6. Unrealized profit/loss originating from financial assets available for sale</t>
  </si>
  <si>
    <t>7. Exchange rate differentials resulting from converting financial reports into another presentation currency</t>
  </si>
  <si>
    <t>8. Period's net profit/loss represented on the balance sheet</t>
  </si>
  <si>
    <t>9. Period's net profit/loss directly incorporated in the capital</t>
  </si>
  <si>
    <t>10. Disclosed dividends and other forms of profit allocation and loss coverage</t>
  </si>
  <si>
    <t>11. Equity capital issue and other forms of original capital increase or decrease</t>
  </si>
  <si>
    <t xml:space="preserve">13. Effects of changes in accounting policies </t>
  </si>
  <si>
    <t>14. Effects of error corrections</t>
  </si>
  <si>
    <t>16. Effects of revalorization of tangible and intangible assets</t>
  </si>
  <si>
    <t>17. Unrealized profit/loss originating from financial assets available for sale</t>
  </si>
  <si>
    <t>18. Exchange rate differentials resulting from converting financial reports into another presentation currency</t>
  </si>
  <si>
    <t>18 a Transfer (from)on</t>
  </si>
  <si>
    <t>19. Period's net profit/loss represented on the balance sheet</t>
  </si>
  <si>
    <t>20. Period's net profit/loss directly incorporated in the capital</t>
  </si>
  <si>
    <t>21. Disclosed dividends and other forms of profit allocation and loss coverage</t>
  </si>
  <si>
    <t>22. Equity capital issue and other forms of original capital increase or decrease</t>
  </si>
  <si>
    <t>(915±916±917±918±919±920-921+922)</t>
  </si>
  <si>
    <t>Issuer: Bosnalijek d.d.</t>
  </si>
  <si>
    <t>Management notes and comments which are essential for better and clearer understanding of data presented in Tables A, B, C and D of Form OEI-PD</t>
  </si>
  <si>
    <t xml:space="preserve">Position on which comment or note reffers </t>
  </si>
  <si>
    <t>Comment or note</t>
  </si>
  <si>
    <t xml:space="preserve"> 28.04.2012</t>
  </si>
  <si>
    <t>Date: 28.04.2012</t>
  </si>
  <si>
    <t xml:space="preserve">Edin Arslanagić - Manager;                                                                                                                              Belma Abazović - Executive Director                                                                                                                         Šefik Handžić - Executive Director;
       Nermin Zubčević - Executive Director;                                                                                                       Bojan Kebe - Executive Director;      </t>
  </si>
  <si>
    <t>Supervisory board: Veljko Trivun - President 897 (at the beginning of period) and 897 (at the end of period) Rifat Klopić - member 0 and 0; 
     Edin  Buljubašić - member 0 and 0; 
                            Abdul - Umid Šalaka - member 14.229 and 14.229; 
                Abdulhakim M.El Misurati - member 0 and 0; 
Menagement board: Edin Arslanagić -  Manager 34.592 and 34.592 ; 
            Belma Abazović - Executive Director 610 and 2.500 ;
                 Šefik Handžić - Executive Director 111.940 and 11.940 ; 
               Nermin Zubčević - Executive Director 1.120 and 2.543;                                                                           Bojan Kebe - Executive Director; 0 and 5.000;</t>
  </si>
  <si>
    <t>No</t>
  </si>
  <si>
    <t>on 31.03.2012.</t>
  </si>
  <si>
    <t xml:space="preserve">                                                   from 01/01 until 31/03/2012 </t>
  </si>
  <si>
    <t>1. Situation on 31.12.2010.</t>
  </si>
  <si>
    <t>4. Rerepresented situation on  31. 12. 2010. or on 01.01.2011 (901±902±903)</t>
  </si>
  <si>
    <r>
      <t xml:space="preserve">12. Situation on 31. 12. 2011. </t>
    </r>
    <r>
      <rPr>
        <i/>
        <sz val="10"/>
        <rFont val="Times New Roman"/>
        <family val="1"/>
      </rPr>
      <t>(904±905±906±907±908±909-910+911)</t>
    </r>
  </si>
  <si>
    <t>15. Rerepresented situation on 31. 12. 2011. or on 01.01.2012.</t>
  </si>
  <si>
    <t>Net loss in current period is due to decrease in domestic sales in the amount of BAM 2 million and a decrease in export sales in the amount of BAM 10 million.</t>
  </si>
  <si>
    <t>23. Situation as of  31.03.2012.</t>
  </si>
  <si>
    <t>from 01.01. to 31.03.2012</t>
  </si>
  <si>
    <t>for the period ending on 31.03.2012.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</si>
</sst>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\(#,##0\)\ "/>
  </numFmts>
  <fonts count="14">
    <font>
      <sz val="10"/>
      <name val="CRO_Dutch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CRO_Dutch"/>
    </font>
    <font>
      <b/>
      <i/>
      <sz val="10"/>
      <name val="CRO_Dutch"/>
    </font>
    <font>
      <b/>
      <sz val="10"/>
      <name val="CRO_Dutch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6" fillId="3" borderId="19" applyFill="0" applyAlignment="0">
      <alignment horizontal="left" vertical="center" wrapText="1"/>
    </xf>
    <xf numFmtId="0" fontId="2" fillId="0" borderId="0"/>
  </cellStyleXfs>
  <cellXfs count="318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4" fillId="2" borderId="1" xfId="0" applyFont="1" applyFill="1" applyBorder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4" fillId="4" borderId="22" xfId="3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7" fillId="0" borderId="27" xfId="3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14" fontId="8" fillId="0" borderId="3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/>
    <xf numFmtId="0" fontId="3" fillId="0" borderId="0" xfId="1" applyFont="1" applyFill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164" fontId="4" fillId="0" borderId="1" xfId="3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164" fontId="4" fillId="0" borderId="1" xfId="1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3" fontId="4" fillId="0" borderId="1" xfId="0" applyNumberFormat="1" applyFont="1" applyBorder="1"/>
    <xf numFmtId="3" fontId="1" fillId="0" borderId="1" xfId="0" applyNumberFormat="1" applyFont="1" applyBorder="1"/>
    <xf numFmtId="3" fontId="5" fillId="0" borderId="1" xfId="0" applyNumberFormat="1" applyFont="1" applyBorder="1"/>
    <xf numFmtId="0" fontId="3" fillId="0" borderId="0" xfId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7" fillId="0" borderId="0" xfId="3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8" fillId="0" borderId="0" xfId="3" applyNumberFormat="1" applyFont="1" applyAlignment="1">
      <alignment horizontal="left" vertical="center"/>
    </xf>
    <xf numFmtId="0" fontId="7" fillId="0" borderId="3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6" xfId="3" applyNumberFormat="1" applyFont="1" applyBorder="1" applyAlignment="1">
      <alignment horizontal="center" vertical="center"/>
    </xf>
    <xf numFmtId="0" fontId="5" fillId="0" borderId="27" xfId="3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6" xfId="3" applyNumberFormat="1" applyFont="1" applyBorder="1" applyAlignment="1">
      <alignment horizontal="center" vertical="center" wrapText="1"/>
    </xf>
    <xf numFmtId="0" fontId="5" fillId="0" borderId="27" xfId="3" applyNumberFormat="1" applyFont="1" applyBorder="1" applyAlignment="1">
      <alignment horizontal="center" vertical="center" wrapText="1"/>
    </xf>
    <xf numFmtId="0" fontId="7" fillId="0" borderId="31" xfId="3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3" fontId="5" fillId="0" borderId="26" xfId="3" applyNumberFormat="1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26" xfId="3" applyFont="1" applyBorder="1" applyAlignment="1">
      <alignment vertical="center" wrapText="1"/>
    </xf>
    <xf numFmtId="0" fontId="5" fillId="0" borderId="19" xfId="3" applyFont="1" applyBorder="1" applyAlignment="1">
      <alignment vertical="center" wrapText="1"/>
    </xf>
    <xf numFmtId="0" fontId="5" fillId="0" borderId="26" xfId="3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7" fillId="0" borderId="23" xfId="3" applyNumberFormat="1" applyFont="1" applyBorder="1" applyAlignment="1">
      <alignment horizontal="center" vertical="center"/>
    </xf>
    <xf numFmtId="0" fontId="7" fillId="0" borderId="25" xfId="3" applyNumberFormat="1" applyFont="1" applyBorder="1" applyAlignment="1">
      <alignment horizontal="center" vertical="center"/>
    </xf>
    <xf numFmtId="0" fontId="4" fillId="0" borderId="26" xfId="3" applyFont="1" applyBorder="1" applyAlignment="1">
      <alignment vertical="center" wrapText="1"/>
    </xf>
    <xf numFmtId="0" fontId="4" fillId="0" borderId="19" xfId="3" applyFont="1" applyBorder="1" applyAlignment="1">
      <alignment vertical="center" wrapText="1"/>
    </xf>
    <xf numFmtId="0" fontId="7" fillId="0" borderId="26" xfId="3" applyNumberFormat="1" applyFont="1" applyBorder="1" applyAlignment="1">
      <alignment horizontal="center" vertical="center"/>
    </xf>
    <xf numFmtId="0" fontId="7" fillId="0" borderId="27" xfId="3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4" fillId="0" borderId="14" xfId="3" applyFont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4" borderId="22" xfId="3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164" fontId="4" fillId="0" borderId="2" xfId="3" applyNumberFormat="1" applyFont="1" applyBorder="1" applyAlignment="1">
      <alignment horizontal="right" vertical="center"/>
    </xf>
    <xf numFmtId="164" fontId="4" fillId="0" borderId="12" xfId="3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wrapText="1"/>
    </xf>
    <xf numFmtId="164" fontId="4" fillId="0" borderId="17" xfId="0" applyNumberFormat="1" applyFont="1" applyBorder="1" applyAlignment="1">
      <alignment horizontal="right" wrapText="1"/>
    </xf>
    <xf numFmtId="164" fontId="4" fillId="0" borderId="18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1" xfId="0" applyFont="1" applyBorder="1"/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Border="1"/>
    <xf numFmtId="0" fontId="1" fillId="0" borderId="17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textRotation="90" wrapText="1"/>
    </xf>
    <xf numFmtId="0" fontId="1" fillId="4" borderId="12" xfId="0" applyFont="1" applyFill="1" applyBorder="1" applyAlignment="1">
      <alignment horizontal="center"/>
    </xf>
    <xf numFmtId="0" fontId="3" fillId="0" borderId="7" xfId="1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4" fillId="0" borderId="2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7" fillId="0" borderId="28" xfId="3" applyFont="1" applyBorder="1" applyAlignment="1">
      <alignment horizontal="left" vertical="center"/>
    </xf>
    <xf numFmtId="0" fontId="7" fillId="0" borderId="30" xfId="3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7" fillId="0" borderId="23" xfId="3" applyFont="1" applyBorder="1" applyAlignment="1">
      <alignment horizontal="left" vertical="center" wrapText="1"/>
    </xf>
    <xf numFmtId="0" fontId="7" fillId="0" borderId="25" xfId="3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7" fillId="0" borderId="14" xfId="3" applyFont="1" applyBorder="1" applyAlignment="1">
      <alignment horizontal="left" vertical="center"/>
    </xf>
  </cellXfs>
  <cellStyles count="4">
    <cellStyle name="ja" xfId="2"/>
    <cellStyle name="Normal" xfId="0" builtinId="0"/>
    <cellStyle name="Normal_TFI-FIN" xfId="1"/>
    <cellStyle name="Normal_TFI-FI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AFIP%2031%203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Desktop/Izvje&#353;taji%202012/1%20kvartal%202012/Obrazac_OEI-PD%20-%2031.03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4%20-%20Kvartal%202011/Web%20Stranica/Engleska%20verzija/2%20-%20Kvartal%202011/ENGLESKA%20VERZIJA/Form%20OEI-PD%20-%2031.12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B.Uspjeha"/>
      <sheetName val="P.Prijava"/>
      <sheetName val="P.Bilans"/>
      <sheetName val="GU DOB"/>
      <sheetName val="IZ DOB"/>
      <sheetName val="ZahZaPovr"/>
      <sheetName val="IzjPrenNaAkont"/>
      <sheetName val="B.Stanja"/>
      <sheetName val="ANEKSpd"/>
      <sheetName val="GotTok_Direkt"/>
      <sheetName val="PromjKapitala"/>
      <sheetName val="Zabljeske"/>
      <sheetName val="P.Podaci"/>
      <sheetName val="StatAneks"/>
      <sheetName val="INV 1"/>
      <sheetName val="INV 2"/>
      <sheetName val="INV 3"/>
      <sheetName val="ObrTZ"/>
      <sheetName val="ObrONS"/>
      <sheetName val="ObrZS"/>
      <sheetName val="ObrP GKF"/>
      <sheetName val="ObrOVN"/>
      <sheetName val="ObavRazv"/>
      <sheetName val="OdlPred"/>
      <sheetName val="OdlRaspDob."/>
      <sheetName val="OdlPokrGub"/>
      <sheetName val="AktAFIP"/>
      <sheetName val="Omot"/>
      <sheetName val="GodIzvj"/>
      <sheetName val="PodZaSud"/>
      <sheetName val="Narudzba"/>
      <sheetName val="#BU"/>
      <sheetName val="#BS_A"/>
      <sheetName val="#BS_P"/>
      <sheetName val="#GT_1"/>
      <sheetName val="#IP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3">
          <cell r="AD93">
            <v>734413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"/>
      <sheetName val="Tabela B"/>
      <sheetName val="Tabela C"/>
      <sheetName val="Tabela E"/>
      <sheetName val="Tabela F"/>
      <sheetName val="Tabela G"/>
    </sheetNames>
    <sheetDataSet>
      <sheetData sheetId="0"/>
      <sheetData sheetId="1"/>
      <sheetData sheetId="2">
        <row r="91">
          <cell r="G91">
            <v>78299870</v>
          </cell>
          <cell r="I91">
            <v>71742580</v>
          </cell>
        </row>
        <row r="98">
          <cell r="G98">
            <v>6607433</v>
          </cell>
          <cell r="I98">
            <v>3914036</v>
          </cell>
        </row>
        <row r="100">
          <cell r="G100">
            <v>38420349</v>
          </cell>
          <cell r="I100">
            <v>38420349</v>
          </cell>
        </row>
        <row r="106">
          <cell r="G106">
            <v>10100805</v>
          </cell>
          <cell r="I106">
            <v>10077633</v>
          </cell>
        </row>
        <row r="112">
          <cell r="G112">
            <v>4747210</v>
          </cell>
        </row>
        <row r="115">
          <cell r="G115">
            <v>164977</v>
          </cell>
          <cell r="I115">
            <v>141805</v>
          </cell>
        </row>
        <row r="117">
          <cell r="G117">
            <v>1739934</v>
          </cell>
          <cell r="I117">
            <v>1821221</v>
          </cell>
        </row>
        <row r="123">
          <cell r="G123">
            <v>2244389</v>
          </cell>
          <cell r="I123">
            <v>2662965</v>
          </cell>
        </row>
        <row r="124">
          <cell r="G124">
            <v>2195766</v>
          </cell>
          <cell r="I124">
            <v>2352904</v>
          </cell>
        </row>
        <row r="132">
          <cell r="G132">
            <v>19077816</v>
          </cell>
          <cell r="I132">
            <v>18088715</v>
          </cell>
        </row>
        <row r="134">
          <cell r="G134">
            <v>2144478</v>
          </cell>
          <cell r="I134">
            <v>2286749</v>
          </cell>
        </row>
        <row r="140">
          <cell r="G140">
            <v>2055873</v>
          </cell>
        </row>
        <row r="141">
          <cell r="G141">
            <v>6060565</v>
          </cell>
        </row>
        <row r="145">
          <cell r="G145">
            <v>1354931</v>
          </cell>
          <cell r="I145">
            <v>1388168</v>
          </cell>
        </row>
        <row r="147">
          <cell r="G147">
            <v>415669</v>
          </cell>
          <cell r="I147">
            <v>1200970</v>
          </cell>
        </row>
        <row r="148">
          <cell r="G148">
            <v>403968</v>
          </cell>
          <cell r="I148">
            <v>9258148</v>
          </cell>
        </row>
        <row r="150">
          <cell r="G150">
            <v>1474</v>
          </cell>
          <cell r="I150">
            <v>9083</v>
          </cell>
        </row>
        <row r="152">
          <cell r="G152">
            <v>5050935</v>
          </cell>
          <cell r="I152">
            <v>6264335</v>
          </cell>
        </row>
        <row r="155">
          <cell r="G155">
            <v>734413</v>
          </cell>
          <cell r="I155">
            <v>734413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C"/>
      <sheetName val="Table D"/>
      <sheetName val="Tabela E"/>
      <sheetName val="Table E"/>
      <sheetName val="Tabela F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="90" zoomScaleNormal="90" zoomScaleSheetLayoutView="100" workbookViewId="0">
      <selection activeCell="B37" sqref="B37"/>
    </sheetView>
  </sheetViews>
  <sheetFormatPr defaultRowHeight="14.1" customHeight="1"/>
  <cols>
    <col min="1" max="2" width="30.7109375" style="32" customWidth="1"/>
    <col min="3" max="3" width="3.140625" style="32" customWidth="1"/>
    <col min="4" max="4" width="30.7109375" style="33" customWidth="1"/>
    <col min="5" max="5" width="55.140625" style="33" customWidth="1"/>
    <col min="6" max="256" width="9.140625" style="33"/>
    <col min="257" max="258" width="30.7109375" style="33" customWidth="1"/>
    <col min="259" max="259" width="3.140625" style="33" customWidth="1"/>
    <col min="260" max="260" width="30.7109375" style="33" customWidth="1"/>
    <col min="261" max="261" width="55.140625" style="33" customWidth="1"/>
    <col min="262" max="512" width="9.140625" style="33"/>
    <col min="513" max="514" width="30.7109375" style="33" customWidth="1"/>
    <col min="515" max="515" width="3.140625" style="33" customWidth="1"/>
    <col min="516" max="516" width="30.7109375" style="33" customWidth="1"/>
    <col min="517" max="517" width="55.140625" style="33" customWidth="1"/>
    <col min="518" max="768" width="9.140625" style="33"/>
    <col min="769" max="770" width="30.7109375" style="33" customWidth="1"/>
    <col min="771" max="771" width="3.140625" style="33" customWidth="1"/>
    <col min="772" max="772" width="30.7109375" style="33" customWidth="1"/>
    <col min="773" max="773" width="55.140625" style="33" customWidth="1"/>
    <col min="774" max="1024" width="9.140625" style="33"/>
    <col min="1025" max="1026" width="30.7109375" style="33" customWidth="1"/>
    <col min="1027" max="1027" width="3.140625" style="33" customWidth="1"/>
    <col min="1028" max="1028" width="30.7109375" style="33" customWidth="1"/>
    <col min="1029" max="1029" width="55.140625" style="33" customWidth="1"/>
    <col min="1030" max="1280" width="9.140625" style="33"/>
    <col min="1281" max="1282" width="30.7109375" style="33" customWidth="1"/>
    <col min="1283" max="1283" width="3.140625" style="33" customWidth="1"/>
    <col min="1284" max="1284" width="30.7109375" style="33" customWidth="1"/>
    <col min="1285" max="1285" width="55.140625" style="33" customWidth="1"/>
    <col min="1286" max="1536" width="9.140625" style="33"/>
    <col min="1537" max="1538" width="30.7109375" style="33" customWidth="1"/>
    <col min="1539" max="1539" width="3.140625" style="33" customWidth="1"/>
    <col min="1540" max="1540" width="30.7109375" style="33" customWidth="1"/>
    <col min="1541" max="1541" width="55.140625" style="33" customWidth="1"/>
    <col min="1542" max="1792" width="9.140625" style="33"/>
    <col min="1793" max="1794" width="30.7109375" style="33" customWidth="1"/>
    <col min="1795" max="1795" width="3.140625" style="33" customWidth="1"/>
    <col min="1796" max="1796" width="30.7109375" style="33" customWidth="1"/>
    <col min="1797" max="1797" width="55.140625" style="33" customWidth="1"/>
    <col min="1798" max="2048" width="9.140625" style="33"/>
    <col min="2049" max="2050" width="30.7109375" style="33" customWidth="1"/>
    <col min="2051" max="2051" width="3.140625" style="33" customWidth="1"/>
    <col min="2052" max="2052" width="30.7109375" style="33" customWidth="1"/>
    <col min="2053" max="2053" width="55.140625" style="33" customWidth="1"/>
    <col min="2054" max="2304" width="9.140625" style="33"/>
    <col min="2305" max="2306" width="30.7109375" style="33" customWidth="1"/>
    <col min="2307" max="2307" width="3.140625" style="33" customWidth="1"/>
    <col min="2308" max="2308" width="30.7109375" style="33" customWidth="1"/>
    <col min="2309" max="2309" width="55.140625" style="33" customWidth="1"/>
    <col min="2310" max="2560" width="9.140625" style="33"/>
    <col min="2561" max="2562" width="30.7109375" style="33" customWidth="1"/>
    <col min="2563" max="2563" width="3.140625" style="33" customWidth="1"/>
    <col min="2564" max="2564" width="30.7109375" style="33" customWidth="1"/>
    <col min="2565" max="2565" width="55.140625" style="33" customWidth="1"/>
    <col min="2566" max="2816" width="9.140625" style="33"/>
    <col min="2817" max="2818" width="30.7109375" style="33" customWidth="1"/>
    <col min="2819" max="2819" width="3.140625" style="33" customWidth="1"/>
    <col min="2820" max="2820" width="30.7109375" style="33" customWidth="1"/>
    <col min="2821" max="2821" width="55.140625" style="33" customWidth="1"/>
    <col min="2822" max="3072" width="9.140625" style="33"/>
    <col min="3073" max="3074" width="30.7109375" style="33" customWidth="1"/>
    <col min="3075" max="3075" width="3.140625" style="33" customWidth="1"/>
    <col min="3076" max="3076" width="30.7109375" style="33" customWidth="1"/>
    <col min="3077" max="3077" width="55.140625" style="33" customWidth="1"/>
    <col min="3078" max="3328" width="9.140625" style="33"/>
    <col min="3329" max="3330" width="30.7109375" style="33" customWidth="1"/>
    <col min="3331" max="3331" width="3.140625" style="33" customWidth="1"/>
    <col min="3332" max="3332" width="30.7109375" style="33" customWidth="1"/>
    <col min="3333" max="3333" width="55.140625" style="33" customWidth="1"/>
    <col min="3334" max="3584" width="9.140625" style="33"/>
    <col min="3585" max="3586" width="30.7109375" style="33" customWidth="1"/>
    <col min="3587" max="3587" width="3.140625" style="33" customWidth="1"/>
    <col min="3588" max="3588" width="30.7109375" style="33" customWidth="1"/>
    <col min="3589" max="3589" width="55.140625" style="33" customWidth="1"/>
    <col min="3590" max="3840" width="9.140625" style="33"/>
    <col min="3841" max="3842" width="30.7109375" style="33" customWidth="1"/>
    <col min="3843" max="3843" width="3.140625" style="33" customWidth="1"/>
    <col min="3844" max="3844" width="30.7109375" style="33" customWidth="1"/>
    <col min="3845" max="3845" width="55.140625" style="33" customWidth="1"/>
    <col min="3846" max="4096" width="9.140625" style="33"/>
    <col min="4097" max="4098" width="30.7109375" style="33" customWidth="1"/>
    <col min="4099" max="4099" width="3.140625" style="33" customWidth="1"/>
    <col min="4100" max="4100" width="30.7109375" style="33" customWidth="1"/>
    <col min="4101" max="4101" width="55.140625" style="33" customWidth="1"/>
    <col min="4102" max="4352" width="9.140625" style="33"/>
    <col min="4353" max="4354" width="30.7109375" style="33" customWidth="1"/>
    <col min="4355" max="4355" width="3.140625" style="33" customWidth="1"/>
    <col min="4356" max="4356" width="30.7109375" style="33" customWidth="1"/>
    <col min="4357" max="4357" width="55.140625" style="33" customWidth="1"/>
    <col min="4358" max="4608" width="9.140625" style="33"/>
    <col min="4609" max="4610" width="30.7109375" style="33" customWidth="1"/>
    <col min="4611" max="4611" width="3.140625" style="33" customWidth="1"/>
    <col min="4612" max="4612" width="30.7109375" style="33" customWidth="1"/>
    <col min="4613" max="4613" width="55.140625" style="33" customWidth="1"/>
    <col min="4614" max="4864" width="9.140625" style="33"/>
    <col min="4865" max="4866" width="30.7109375" style="33" customWidth="1"/>
    <col min="4867" max="4867" width="3.140625" style="33" customWidth="1"/>
    <col min="4868" max="4868" width="30.7109375" style="33" customWidth="1"/>
    <col min="4869" max="4869" width="55.140625" style="33" customWidth="1"/>
    <col min="4870" max="5120" width="9.140625" style="33"/>
    <col min="5121" max="5122" width="30.7109375" style="33" customWidth="1"/>
    <col min="5123" max="5123" width="3.140625" style="33" customWidth="1"/>
    <col min="5124" max="5124" width="30.7109375" style="33" customWidth="1"/>
    <col min="5125" max="5125" width="55.140625" style="33" customWidth="1"/>
    <col min="5126" max="5376" width="9.140625" style="33"/>
    <col min="5377" max="5378" width="30.7109375" style="33" customWidth="1"/>
    <col min="5379" max="5379" width="3.140625" style="33" customWidth="1"/>
    <col min="5380" max="5380" width="30.7109375" style="33" customWidth="1"/>
    <col min="5381" max="5381" width="55.140625" style="33" customWidth="1"/>
    <col min="5382" max="5632" width="9.140625" style="33"/>
    <col min="5633" max="5634" width="30.7109375" style="33" customWidth="1"/>
    <col min="5635" max="5635" width="3.140625" style="33" customWidth="1"/>
    <col min="5636" max="5636" width="30.7109375" style="33" customWidth="1"/>
    <col min="5637" max="5637" width="55.140625" style="33" customWidth="1"/>
    <col min="5638" max="5888" width="9.140625" style="33"/>
    <col min="5889" max="5890" width="30.7109375" style="33" customWidth="1"/>
    <col min="5891" max="5891" width="3.140625" style="33" customWidth="1"/>
    <col min="5892" max="5892" width="30.7109375" style="33" customWidth="1"/>
    <col min="5893" max="5893" width="55.140625" style="33" customWidth="1"/>
    <col min="5894" max="6144" width="9.140625" style="33"/>
    <col min="6145" max="6146" width="30.7109375" style="33" customWidth="1"/>
    <col min="6147" max="6147" width="3.140625" style="33" customWidth="1"/>
    <col min="6148" max="6148" width="30.7109375" style="33" customWidth="1"/>
    <col min="6149" max="6149" width="55.140625" style="33" customWidth="1"/>
    <col min="6150" max="6400" width="9.140625" style="33"/>
    <col min="6401" max="6402" width="30.7109375" style="33" customWidth="1"/>
    <col min="6403" max="6403" width="3.140625" style="33" customWidth="1"/>
    <col min="6404" max="6404" width="30.7109375" style="33" customWidth="1"/>
    <col min="6405" max="6405" width="55.140625" style="33" customWidth="1"/>
    <col min="6406" max="6656" width="9.140625" style="33"/>
    <col min="6657" max="6658" width="30.7109375" style="33" customWidth="1"/>
    <col min="6659" max="6659" width="3.140625" style="33" customWidth="1"/>
    <col min="6660" max="6660" width="30.7109375" style="33" customWidth="1"/>
    <col min="6661" max="6661" width="55.140625" style="33" customWidth="1"/>
    <col min="6662" max="6912" width="9.140625" style="33"/>
    <col min="6913" max="6914" width="30.7109375" style="33" customWidth="1"/>
    <col min="6915" max="6915" width="3.140625" style="33" customWidth="1"/>
    <col min="6916" max="6916" width="30.7109375" style="33" customWidth="1"/>
    <col min="6917" max="6917" width="55.140625" style="33" customWidth="1"/>
    <col min="6918" max="7168" width="9.140625" style="33"/>
    <col min="7169" max="7170" width="30.7109375" style="33" customWidth="1"/>
    <col min="7171" max="7171" width="3.140625" style="33" customWidth="1"/>
    <col min="7172" max="7172" width="30.7109375" style="33" customWidth="1"/>
    <col min="7173" max="7173" width="55.140625" style="33" customWidth="1"/>
    <col min="7174" max="7424" width="9.140625" style="33"/>
    <col min="7425" max="7426" width="30.7109375" style="33" customWidth="1"/>
    <col min="7427" max="7427" width="3.140625" style="33" customWidth="1"/>
    <col min="7428" max="7428" width="30.7109375" style="33" customWidth="1"/>
    <col min="7429" max="7429" width="55.140625" style="33" customWidth="1"/>
    <col min="7430" max="7680" width="9.140625" style="33"/>
    <col min="7681" max="7682" width="30.7109375" style="33" customWidth="1"/>
    <col min="7683" max="7683" width="3.140625" style="33" customWidth="1"/>
    <col min="7684" max="7684" width="30.7109375" style="33" customWidth="1"/>
    <col min="7685" max="7685" width="55.140625" style="33" customWidth="1"/>
    <col min="7686" max="7936" width="9.140625" style="33"/>
    <col min="7937" max="7938" width="30.7109375" style="33" customWidth="1"/>
    <col min="7939" max="7939" width="3.140625" style="33" customWidth="1"/>
    <col min="7940" max="7940" width="30.7109375" style="33" customWidth="1"/>
    <col min="7941" max="7941" width="55.140625" style="33" customWidth="1"/>
    <col min="7942" max="8192" width="9.140625" style="33"/>
    <col min="8193" max="8194" width="30.7109375" style="33" customWidth="1"/>
    <col min="8195" max="8195" width="3.140625" style="33" customWidth="1"/>
    <col min="8196" max="8196" width="30.7109375" style="33" customWidth="1"/>
    <col min="8197" max="8197" width="55.140625" style="33" customWidth="1"/>
    <col min="8198" max="8448" width="9.140625" style="33"/>
    <col min="8449" max="8450" width="30.7109375" style="33" customWidth="1"/>
    <col min="8451" max="8451" width="3.140625" style="33" customWidth="1"/>
    <col min="8452" max="8452" width="30.7109375" style="33" customWidth="1"/>
    <col min="8453" max="8453" width="55.140625" style="33" customWidth="1"/>
    <col min="8454" max="8704" width="9.140625" style="33"/>
    <col min="8705" max="8706" width="30.7109375" style="33" customWidth="1"/>
    <col min="8707" max="8707" width="3.140625" style="33" customWidth="1"/>
    <col min="8708" max="8708" width="30.7109375" style="33" customWidth="1"/>
    <col min="8709" max="8709" width="55.140625" style="33" customWidth="1"/>
    <col min="8710" max="8960" width="9.140625" style="33"/>
    <col min="8961" max="8962" width="30.7109375" style="33" customWidth="1"/>
    <col min="8963" max="8963" width="3.140625" style="33" customWidth="1"/>
    <col min="8964" max="8964" width="30.7109375" style="33" customWidth="1"/>
    <col min="8965" max="8965" width="55.140625" style="33" customWidth="1"/>
    <col min="8966" max="9216" width="9.140625" style="33"/>
    <col min="9217" max="9218" width="30.7109375" style="33" customWidth="1"/>
    <col min="9219" max="9219" width="3.140625" style="33" customWidth="1"/>
    <col min="9220" max="9220" width="30.7109375" style="33" customWidth="1"/>
    <col min="9221" max="9221" width="55.140625" style="33" customWidth="1"/>
    <col min="9222" max="9472" width="9.140625" style="33"/>
    <col min="9473" max="9474" width="30.7109375" style="33" customWidth="1"/>
    <col min="9475" max="9475" width="3.140625" style="33" customWidth="1"/>
    <col min="9476" max="9476" width="30.7109375" style="33" customWidth="1"/>
    <col min="9477" max="9477" width="55.140625" style="33" customWidth="1"/>
    <col min="9478" max="9728" width="9.140625" style="33"/>
    <col min="9729" max="9730" width="30.7109375" style="33" customWidth="1"/>
    <col min="9731" max="9731" width="3.140625" style="33" customWidth="1"/>
    <col min="9732" max="9732" width="30.7109375" style="33" customWidth="1"/>
    <col min="9733" max="9733" width="55.140625" style="33" customWidth="1"/>
    <col min="9734" max="9984" width="9.140625" style="33"/>
    <col min="9985" max="9986" width="30.7109375" style="33" customWidth="1"/>
    <col min="9987" max="9987" width="3.140625" style="33" customWidth="1"/>
    <col min="9988" max="9988" width="30.7109375" style="33" customWidth="1"/>
    <col min="9989" max="9989" width="55.140625" style="33" customWidth="1"/>
    <col min="9990" max="10240" width="9.140625" style="33"/>
    <col min="10241" max="10242" width="30.7109375" style="33" customWidth="1"/>
    <col min="10243" max="10243" width="3.140625" style="33" customWidth="1"/>
    <col min="10244" max="10244" width="30.7109375" style="33" customWidth="1"/>
    <col min="10245" max="10245" width="55.140625" style="33" customWidth="1"/>
    <col min="10246" max="10496" width="9.140625" style="33"/>
    <col min="10497" max="10498" width="30.7109375" style="33" customWidth="1"/>
    <col min="10499" max="10499" width="3.140625" style="33" customWidth="1"/>
    <col min="10500" max="10500" width="30.7109375" style="33" customWidth="1"/>
    <col min="10501" max="10501" width="55.140625" style="33" customWidth="1"/>
    <col min="10502" max="10752" width="9.140625" style="33"/>
    <col min="10753" max="10754" width="30.7109375" style="33" customWidth="1"/>
    <col min="10755" max="10755" width="3.140625" style="33" customWidth="1"/>
    <col min="10756" max="10756" width="30.7109375" style="33" customWidth="1"/>
    <col min="10757" max="10757" width="55.140625" style="33" customWidth="1"/>
    <col min="10758" max="11008" width="9.140625" style="33"/>
    <col min="11009" max="11010" width="30.7109375" style="33" customWidth="1"/>
    <col min="11011" max="11011" width="3.140625" style="33" customWidth="1"/>
    <col min="11012" max="11012" width="30.7109375" style="33" customWidth="1"/>
    <col min="11013" max="11013" width="55.140625" style="33" customWidth="1"/>
    <col min="11014" max="11264" width="9.140625" style="33"/>
    <col min="11265" max="11266" width="30.7109375" style="33" customWidth="1"/>
    <col min="11267" max="11267" width="3.140625" style="33" customWidth="1"/>
    <col min="11268" max="11268" width="30.7109375" style="33" customWidth="1"/>
    <col min="11269" max="11269" width="55.140625" style="33" customWidth="1"/>
    <col min="11270" max="11520" width="9.140625" style="33"/>
    <col min="11521" max="11522" width="30.7109375" style="33" customWidth="1"/>
    <col min="11523" max="11523" width="3.140625" style="33" customWidth="1"/>
    <col min="11524" max="11524" width="30.7109375" style="33" customWidth="1"/>
    <col min="11525" max="11525" width="55.140625" style="33" customWidth="1"/>
    <col min="11526" max="11776" width="9.140625" style="33"/>
    <col min="11777" max="11778" width="30.7109375" style="33" customWidth="1"/>
    <col min="11779" max="11779" width="3.140625" style="33" customWidth="1"/>
    <col min="11780" max="11780" width="30.7109375" style="33" customWidth="1"/>
    <col min="11781" max="11781" width="55.140625" style="33" customWidth="1"/>
    <col min="11782" max="12032" width="9.140625" style="33"/>
    <col min="12033" max="12034" width="30.7109375" style="33" customWidth="1"/>
    <col min="12035" max="12035" width="3.140625" style="33" customWidth="1"/>
    <col min="12036" max="12036" width="30.7109375" style="33" customWidth="1"/>
    <col min="12037" max="12037" width="55.140625" style="33" customWidth="1"/>
    <col min="12038" max="12288" width="9.140625" style="33"/>
    <col min="12289" max="12290" width="30.7109375" style="33" customWidth="1"/>
    <col min="12291" max="12291" width="3.140625" style="33" customWidth="1"/>
    <col min="12292" max="12292" width="30.7109375" style="33" customWidth="1"/>
    <col min="12293" max="12293" width="55.140625" style="33" customWidth="1"/>
    <col min="12294" max="12544" width="9.140625" style="33"/>
    <col min="12545" max="12546" width="30.7109375" style="33" customWidth="1"/>
    <col min="12547" max="12547" width="3.140625" style="33" customWidth="1"/>
    <col min="12548" max="12548" width="30.7109375" style="33" customWidth="1"/>
    <col min="12549" max="12549" width="55.140625" style="33" customWidth="1"/>
    <col min="12550" max="12800" width="9.140625" style="33"/>
    <col min="12801" max="12802" width="30.7109375" style="33" customWidth="1"/>
    <col min="12803" max="12803" width="3.140625" style="33" customWidth="1"/>
    <col min="12804" max="12804" width="30.7109375" style="33" customWidth="1"/>
    <col min="12805" max="12805" width="55.140625" style="33" customWidth="1"/>
    <col min="12806" max="13056" width="9.140625" style="33"/>
    <col min="13057" max="13058" width="30.7109375" style="33" customWidth="1"/>
    <col min="13059" max="13059" width="3.140625" style="33" customWidth="1"/>
    <col min="13060" max="13060" width="30.7109375" style="33" customWidth="1"/>
    <col min="13061" max="13061" width="55.140625" style="33" customWidth="1"/>
    <col min="13062" max="13312" width="9.140625" style="33"/>
    <col min="13313" max="13314" width="30.7109375" style="33" customWidth="1"/>
    <col min="13315" max="13315" width="3.140625" style="33" customWidth="1"/>
    <col min="13316" max="13316" width="30.7109375" style="33" customWidth="1"/>
    <col min="13317" max="13317" width="55.140625" style="33" customWidth="1"/>
    <col min="13318" max="13568" width="9.140625" style="33"/>
    <col min="13569" max="13570" width="30.7109375" style="33" customWidth="1"/>
    <col min="13571" max="13571" width="3.140625" style="33" customWidth="1"/>
    <col min="13572" max="13572" width="30.7109375" style="33" customWidth="1"/>
    <col min="13573" max="13573" width="55.140625" style="33" customWidth="1"/>
    <col min="13574" max="13824" width="9.140625" style="33"/>
    <col min="13825" max="13826" width="30.7109375" style="33" customWidth="1"/>
    <col min="13827" max="13827" width="3.140625" style="33" customWidth="1"/>
    <col min="13828" max="13828" width="30.7109375" style="33" customWidth="1"/>
    <col min="13829" max="13829" width="55.140625" style="33" customWidth="1"/>
    <col min="13830" max="14080" width="9.140625" style="33"/>
    <col min="14081" max="14082" width="30.7109375" style="33" customWidth="1"/>
    <col min="14083" max="14083" width="3.140625" style="33" customWidth="1"/>
    <col min="14084" max="14084" width="30.7109375" style="33" customWidth="1"/>
    <col min="14085" max="14085" width="55.140625" style="33" customWidth="1"/>
    <col min="14086" max="14336" width="9.140625" style="33"/>
    <col min="14337" max="14338" width="30.7109375" style="33" customWidth="1"/>
    <col min="14339" max="14339" width="3.140625" style="33" customWidth="1"/>
    <col min="14340" max="14340" width="30.7109375" style="33" customWidth="1"/>
    <col min="14341" max="14341" width="55.140625" style="33" customWidth="1"/>
    <col min="14342" max="14592" width="9.140625" style="33"/>
    <col min="14593" max="14594" width="30.7109375" style="33" customWidth="1"/>
    <col min="14595" max="14595" width="3.140625" style="33" customWidth="1"/>
    <col min="14596" max="14596" width="30.7109375" style="33" customWidth="1"/>
    <col min="14597" max="14597" width="55.140625" style="33" customWidth="1"/>
    <col min="14598" max="14848" width="9.140625" style="33"/>
    <col min="14849" max="14850" width="30.7109375" style="33" customWidth="1"/>
    <col min="14851" max="14851" width="3.140625" style="33" customWidth="1"/>
    <col min="14852" max="14852" width="30.7109375" style="33" customWidth="1"/>
    <col min="14853" max="14853" width="55.140625" style="33" customWidth="1"/>
    <col min="14854" max="15104" width="9.140625" style="33"/>
    <col min="15105" max="15106" width="30.7109375" style="33" customWidth="1"/>
    <col min="15107" max="15107" width="3.140625" style="33" customWidth="1"/>
    <col min="15108" max="15108" width="30.7109375" style="33" customWidth="1"/>
    <col min="15109" max="15109" width="55.140625" style="33" customWidth="1"/>
    <col min="15110" max="15360" width="9.140625" style="33"/>
    <col min="15361" max="15362" width="30.7109375" style="33" customWidth="1"/>
    <col min="15363" max="15363" width="3.140625" style="33" customWidth="1"/>
    <col min="15364" max="15364" width="30.7109375" style="33" customWidth="1"/>
    <col min="15365" max="15365" width="55.140625" style="33" customWidth="1"/>
    <col min="15366" max="15616" width="9.140625" style="33"/>
    <col min="15617" max="15618" width="30.7109375" style="33" customWidth="1"/>
    <col min="15619" max="15619" width="3.140625" style="33" customWidth="1"/>
    <col min="15620" max="15620" width="30.7109375" style="33" customWidth="1"/>
    <col min="15621" max="15621" width="55.140625" style="33" customWidth="1"/>
    <col min="15622" max="15872" width="9.140625" style="33"/>
    <col min="15873" max="15874" width="30.7109375" style="33" customWidth="1"/>
    <col min="15875" max="15875" width="3.140625" style="33" customWidth="1"/>
    <col min="15876" max="15876" width="30.7109375" style="33" customWidth="1"/>
    <col min="15877" max="15877" width="55.140625" style="33" customWidth="1"/>
    <col min="15878" max="16128" width="9.140625" style="33"/>
    <col min="16129" max="16130" width="30.7109375" style="33" customWidth="1"/>
    <col min="16131" max="16131" width="3.140625" style="33" customWidth="1"/>
    <col min="16132" max="16132" width="30.7109375" style="33" customWidth="1"/>
    <col min="16133" max="16133" width="55.140625" style="33" customWidth="1"/>
    <col min="16134" max="16384" width="9.140625" style="33"/>
  </cols>
  <sheetData>
    <row r="1" spans="1:13" ht="14.1" customHeight="1">
      <c r="A1" s="158" t="s">
        <v>94</v>
      </c>
      <c r="B1" s="158"/>
      <c r="D1" s="159" t="s">
        <v>27</v>
      </c>
      <c r="E1" s="159"/>
      <c r="G1" s="34"/>
      <c r="H1" s="34"/>
      <c r="I1" s="35"/>
      <c r="K1" s="35"/>
      <c r="L1" s="35"/>
      <c r="M1" s="35"/>
    </row>
    <row r="2" spans="1:13" ht="14.1" customHeight="1">
      <c r="A2" s="160" t="s">
        <v>593</v>
      </c>
      <c r="B2" s="160"/>
      <c r="C2" s="36"/>
      <c r="D2" s="159" t="s">
        <v>95</v>
      </c>
      <c r="E2" s="159"/>
      <c r="F2" s="37"/>
      <c r="G2" s="37"/>
      <c r="H2" s="37"/>
      <c r="I2" s="37"/>
      <c r="J2" s="37"/>
      <c r="K2" s="37"/>
      <c r="L2" s="37"/>
      <c r="M2" s="37"/>
    </row>
    <row r="3" spans="1:13" ht="30" customHeight="1" thickBot="1">
      <c r="A3" s="161" t="s">
        <v>96</v>
      </c>
      <c r="B3" s="162"/>
      <c r="C3" s="38"/>
      <c r="D3" s="161" t="s">
        <v>97</v>
      </c>
      <c r="E3" s="163"/>
      <c r="F3" s="37"/>
      <c r="G3" s="37"/>
      <c r="H3" s="37"/>
      <c r="I3" s="37"/>
      <c r="J3" s="37"/>
      <c r="K3" s="37"/>
      <c r="L3" s="37"/>
      <c r="M3" s="37"/>
    </row>
    <row r="4" spans="1:13" ht="15" customHeight="1" thickTop="1">
      <c r="A4" s="150" t="s">
        <v>98</v>
      </c>
      <c r="B4" s="151"/>
      <c r="C4" s="39"/>
      <c r="D4" s="152"/>
      <c r="E4" s="153"/>
    </row>
    <row r="5" spans="1:13" ht="15" customHeight="1">
      <c r="A5" s="154" t="s">
        <v>99</v>
      </c>
      <c r="B5" s="155"/>
      <c r="C5" s="40"/>
      <c r="D5" s="156"/>
      <c r="E5" s="157"/>
    </row>
    <row r="6" spans="1:13" ht="30" customHeight="1">
      <c r="A6" s="147" t="s">
        <v>100</v>
      </c>
      <c r="B6" s="148"/>
      <c r="C6" s="41"/>
      <c r="D6" s="140" t="s">
        <v>101</v>
      </c>
      <c r="E6" s="137"/>
    </row>
    <row r="7" spans="1:13" ht="15" customHeight="1">
      <c r="A7" s="147" t="s">
        <v>102</v>
      </c>
      <c r="B7" s="148"/>
      <c r="C7" s="41"/>
      <c r="D7" s="136" t="s">
        <v>103</v>
      </c>
      <c r="E7" s="137"/>
    </row>
    <row r="8" spans="1:13" ht="30" customHeight="1">
      <c r="A8" s="134" t="s">
        <v>104</v>
      </c>
      <c r="B8" s="135"/>
      <c r="C8" s="42"/>
      <c r="D8" s="140" t="s">
        <v>105</v>
      </c>
      <c r="E8" s="137"/>
    </row>
    <row r="9" spans="1:13" ht="15" customHeight="1">
      <c r="A9" s="147" t="s">
        <v>106</v>
      </c>
      <c r="B9" s="148"/>
      <c r="C9" s="41"/>
      <c r="D9" s="136" t="s">
        <v>107</v>
      </c>
      <c r="E9" s="137"/>
    </row>
    <row r="10" spans="1:13" ht="15" customHeight="1">
      <c r="A10" s="147" t="s">
        <v>108</v>
      </c>
      <c r="B10" s="148"/>
      <c r="C10" s="41"/>
      <c r="D10" s="136" t="s">
        <v>109</v>
      </c>
      <c r="E10" s="137"/>
    </row>
    <row r="11" spans="1:13" ht="15" customHeight="1">
      <c r="A11" s="134" t="s">
        <v>110</v>
      </c>
      <c r="B11" s="135"/>
      <c r="C11" s="42"/>
      <c r="D11" s="136" t="s">
        <v>111</v>
      </c>
      <c r="E11" s="137"/>
    </row>
    <row r="12" spans="1:13" ht="15" customHeight="1">
      <c r="A12" s="134" t="s">
        <v>112</v>
      </c>
      <c r="B12" s="135"/>
      <c r="C12" s="42"/>
      <c r="D12" s="149">
        <v>642</v>
      </c>
      <c r="E12" s="146"/>
    </row>
    <row r="13" spans="1:13" ht="60" customHeight="1">
      <c r="A13" s="134" t="s">
        <v>113</v>
      </c>
      <c r="B13" s="135"/>
      <c r="C13" s="42"/>
      <c r="D13" s="140" t="s">
        <v>114</v>
      </c>
      <c r="E13" s="141"/>
    </row>
    <row r="14" spans="1:13" ht="15" customHeight="1">
      <c r="A14" s="134" t="s">
        <v>115</v>
      </c>
      <c r="B14" s="135"/>
      <c r="C14" s="42"/>
      <c r="D14" s="136" t="s">
        <v>116</v>
      </c>
      <c r="E14" s="137"/>
    </row>
    <row r="15" spans="1:13" ht="27.95" customHeight="1">
      <c r="A15" s="134" t="s">
        <v>117</v>
      </c>
      <c r="B15" s="135"/>
      <c r="C15" s="42"/>
      <c r="D15" s="136" t="s">
        <v>584</v>
      </c>
      <c r="E15" s="137"/>
    </row>
    <row r="16" spans="1:13" ht="45" customHeight="1">
      <c r="A16" s="134" t="s">
        <v>118</v>
      </c>
      <c r="B16" s="135"/>
      <c r="C16" s="42"/>
      <c r="D16" s="140" t="s">
        <v>119</v>
      </c>
      <c r="E16" s="137"/>
    </row>
    <row r="17" spans="1:5" ht="15" customHeight="1">
      <c r="A17" s="143" t="s">
        <v>120</v>
      </c>
      <c r="B17" s="144"/>
      <c r="C17" s="43"/>
      <c r="D17" s="136" t="s">
        <v>121</v>
      </c>
      <c r="E17" s="137"/>
    </row>
    <row r="18" spans="1:5" ht="75" customHeight="1">
      <c r="A18" s="134" t="s">
        <v>122</v>
      </c>
      <c r="B18" s="135"/>
      <c r="C18" s="42"/>
      <c r="D18" s="140" t="s">
        <v>123</v>
      </c>
      <c r="E18" s="141"/>
    </row>
    <row r="19" spans="1:5" ht="67.5" customHeight="1">
      <c r="A19" s="134" t="s">
        <v>124</v>
      </c>
      <c r="B19" s="135"/>
      <c r="C19" s="42"/>
      <c r="D19" s="140" t="s">
        <v>582</v>
      </c>
      <c r="E19" s="141"/>
    </row>
    <row r="20" spans="1:5" ht="135.75" customHeight="1">
      <c r="A20" s="134" t="s">
        <v>125</v>
      </c>
      <c r="B20" s="135"/>
      <c r="C20" s="42"/>
      <c r="D20" s="140" t="s">
        <v>583</v>
      </c>
      <c r="E20" s="141"/>
    </row>
    <row r="21" spans="1:5" ht="15" customHeight="1">
      <c r="A21" s="143" t="s">
        <v>126</v>
      </c>
      <c r="B21" s="144"/>
      <c r="C21" s="43"/>
      <c r="D21" s="136" t="s">
        <v>121</v>
      </c>
      <c r="E21" s="137"/>
    </row>
    <row r="22" spans="1:5" ht="15" customHeight="1">
      <c r="A22" s="134" t="s">
        <v>127</v>
      </c>
      <c r="B22" s="135"/>
      <c r="C22" s="42"/>
      <c r="D22" s="145">
        <v>6359</v>
      </c>
      <c r="E22" s="146"/>
    </row>
    <row r="23" spans="1:5" ht="38.25" customHeight="1">
      <c r="A23" s="134" t="s">
        <v>128</v>
      </c>
      <c r="B23" s="135"/>
      <c r="C23" s="44"/>
      <c r="D23" s="140" t="s">
        <v>129</v>
      </c>
      <c r="E23" s="141"/>
    </row>
    <row r="24" spans="1:5" ht="47.25" customHeight="1">
      <c r="A24" s="134" t="s">
        <v>130</v>
      </c>
      <c r="B24" s="135"/>
      <c r="C24" s="42"/>
      <c r="D24" s="140" t="s">
        <v>131</v>
      </c>
      <c r="E24" s="141"/>
    </row>
    <row r="25" spans="1:5" ht="15" customHeight="1">
      <c r="A25" s="143" t="s">
        <v>132</v>
      </c>
      <c r="B25" s="144"/>
      <c r="C25" s="43"/>
      <c r="D25" s="136" t="s">
        <v>121</v>
      </c>
      <c r="E25" s="137"/>
    </row>
    <row r="26" spans="1:5" ht="45" customHeight="1">
      <c r="A26" s="134" t="s">
        <v>133</v>
      </c>
      <c r="B26" s="135"/>
      <c r="C26" s="44"/>
      <c r="D26" s="136" t="s">
        <v>121</v>
      </c>
      <c r="E26" s="137"/>
    </row>
    <row r="27" spans="1:5" ht="27.95" customHeight="1">
      <c r="A27" s="143" t="s">
        <v>134</v>
      </c>
      <c r="B27" s="144"/>
      <c r="C27" s="43"/>
      <c r="D27" s="136" t="s">
        <v>121</v>
      </c>
      <c r="E27" s="137"/>
    </row>
    <row r="28" spans="1:5" ht="15" customHeight="1">
      <c r="A28" s="134" t="s">
        <v>135</v>
      </c>
      <c r="B28" s="135"/>
      <c r="C28" s="42"/>
      <c r="D28" s="136"/>
      <c r="E28" s="137"/>
    </row>
    <row r="29" spans="1:5" ht="118.5" customHeight="1">
      <c r="A29" s="134" t="s">
        <v>136</v>
      </c>
      <c r="B29" s="135"/>
      <c r="C29" s="42"/>
      <c r="D29" s="140"/>
      <c r="E29" s="141"/>
    </row>
    <row r="30" spans="1:5" ht="46.5" customHeight="1">
      <c r="A30" s="134" t="s">
        <v>137</v>
      </c>
      <c r="B30" s="135"/>
      <c r="C30" s="42"/>
      <c r="D30" s="140"/>
      <c r="E30" s="141"/>
    </row>
    <row r="31" spans="1:5" ht="15" customHeight="1">
      <c r="A31" s="143" t="s">
        <v>138</v>
      </c>
      <c r="B31" s="144"/>
      <c r="C31" s="43"/>
      <c r="D31" s="136" t="s">
        <v>121</v>
      </c>
      <c r="E31" s="137"/>
    </row>
    <row r="32" spans="1:5" ht="30" customHeight="1">
      <c r="A32" s="134" t="s">
        <v>139</v>
      </c>
      <c r="B32" s="135"/>
      <c r="C32" s="44"/>
      <c r="D32" s="136"/>
      <c r="E32" s="137"/>
    </row>
    <row r="33" spans="1:5" ht="30" customHeight="1">
      <c r="A33" s="134" t="s">
        <v>140</v>
      </c>
      <c r="B33" s="135"/>
      <c r="C33" s="42"/>
      <c r="D33" s="136" t="s">
        <v>121</v>
      </c>
      <c r="E33" s="137"/>
    </row>
    <row r="34" spans="1:5" ht="30" customHeight="1">
      <c r="A34" s="134" t="s">
        <v>141</v>
      </c>
      <c r="B34" s="135"/>
      <c r="C34" s="42"/>
      <c r="D34" s="136"/>
      <c r="E34" s="137"/>
    </row>
    <row r="35" spans="1:5" ht="40.5" customHeight="1">
      <c r="A35" s="138" t="s">
        <v>142</v>
      </c>
      <c r="B35" s="139"/>
      <c r="C35" s="45"/>
      <c r="D35" s="140" t="s">
        <v>591</v>
      </c>
      <c r="E35" s="141"/>
    </row>
    <row r="37" spans="1:5" ht="14.1" customHeight="1">
      <c r="A37" s="46" t="s">
        <v>143</v>
      </c>
      <c r="B37" s="47">
        <v>41027</v>
      </c>
      <c r="C37" s="48"/>
      <c r="D37" s="132" t="s">
        <v>144</v>
      </c>
      <c r="E37" s="132"/>
    </row>
    <row r="38" spans="1:5" ht="14.1" customHeight="1">
      <c r="A38" s="48"/>
      <c r="B38" s="49"/>
      <c r="C38" s="49"/>
      <c r="D38" s="142" t="s">
        <v>20</v>
      </c>
      <c r="E38" s="142"/>
    </row>
    <row r="39" spans="1:5" ht="14.1" customHeight="1">
      <c r="A39" s="48"/>
      <c r="B39" s="48"/>
      <c r="C39" s="48"/>
      <c r="D39" s="48"/>
      <c r="E39" s="48"/>
    </row>
    <row r="40" spans="1:5" ht="14.1" customHeight="1">
      <c r="A40" s="48"/>
      <c r="B40" s="48"/>
      <c r="C40" s="48"/>
      <c r="D40" s="132" t="s">
        <v>145</v>
      </c>
      <c r="E40" s="132"/>
    </row>
    <row r="41" spans="1:5" ht="14.1" customHeight="1">
      <c r="A41" s="48"/>
      <c r="B41" s="48"/>
      <c r="C41" s="48"/>
      <c r="D41" s="133" t="s">
        <v>21</v>
      </c>
      <c r="E41" s="133"/>
    </row>
    <row r="42" spans="1:5" ht="14.1" customHeight="1">
      <c r="A42" s="33"/>
      <c r="B42" s="33"/>
      <c r="C42" s="33"/>
    </row>
    <row r="62" spans="2:3" ht="14.1" customHeight="1">
      <c r="B62" s="33"/>
      <c r="C62" s="33"/>
    </row>
    <row r="63" spans="2:3" ht="14.1" customHeight="1">
      <c r="B63" s="33"/>
      <c r="C63" s="33"/>
    </row>
    <row r="64" spans="2:3" ht="14.1" customHeight="1">
      <c r="B64" s="33"/>
      <c r="C64" s="33"/>
    </row>
    <row r="65" spans="2:3" ht="14.1" customHeight="1">
      <c r="B65" s="33"/>
      <c r="C65" s="33"/>
    </row>
    <row r="66" spans="2:3" ht="14.1" customHeight="1">
      <c r="B66" s="33"/>
      <c r="C66" s="33"/>
    </row>
  </sheetData>
  <mergeCells count="74">
    <mergeCell ref="A1:B1"/>
    <mergeCell ref="D1:E1"/>
    <mergeCell ref="A2:B2"/>
    <mergeCell ref="D2:E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D40:E40"/>
    <mergeCell ref="D41:E41"/>
    <mergeCell ref="A34:B34"/>
    <mergeCell ref="D34:E34"/>
    <mergeCell ref="A35:B35"/>
    <mergeCell ref="D35:E35"/>
    <mergeCell ref="D37:E37"/>
    <mergeCell ref="D38:E38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6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opLeftCell="A5" zoomScaleNormal="100" workbookViewId="0">
      <selection activeCell="D33" sqref="D33"/>
    </sheetView>
  </sheetViews>
  <sheetFormatPr defaultRowHeight="12.75"/>
  <cols>
    <col min="1" max="1" width="18.5703125" style="1" customWidth="1"/>
    <col min="2" max="2" width="15.42578125" style="1" customWidth="1"/>
    <col min="3" max="3" width="46.140625" style="1" customWidth="1"/>
    <col min="4" max="4" width="12.7109375" style="1" customWidth="1"/>
    <col min="5" max="7" width="3.140625" style="1" customWidth="1"/>
    <col min="8" max="8" width="16.5703125" style="1" customWidth="1"/>
    <col min="9" max="9" width="16.42578125" style="1" customWidth="1"/>
    <col min="10" max="256" width="9.140625" style="1"/>
    <col min="257" max="257" width="18.5703125" style="1" customWidth="1"/>
    <col min="258" max="258" width="15.42578125" style="1" customWidth="1"/>
    <col min="259" max="259" width="46.140625" style="1" customWidth="1"/>
    <col min="260" max="260" width="12.7109375" style="1" customWidth="1"/>
    <col min="261" max="263" width="3.140625" style="1" customWidth="1"/>
    <col min="264" max="264" width="16.5703125" style="1" customWidth="1"/>
    <col min="265" max="265" width="16.42578125" style="1" customWidth="1"/>
    <col min="266" max="512" width="9.140625" style="1"/>
    <col min="513" max="513" width="18.5703125" style="1" customWidth="1"/>
    <col min="514" max="514" width="15.42578125" style="1" customWidth="1"/>
    <col min="515" max="515" width="46.140625" style="1" customWidth="1"/>
    <col min="516" max="516" width="12.7109375" style="1" customWidth="1"/>
    <col min="517" max="519" width="3.140625" style="1" customWidth="1"/>
    <col min="520" max="520" width="16.5703125" style="1" customWidth="1"/>
    <col min="521" max="521" width="16.42578125" style="1" customWidth="1"/>
    <col min="522" max="768" width="9.140625" style="1"/>
    <col min="769" max="769" width="18.5703125" style="1" customWidth="1"/>
    <col min="770" max="770" width="15.42578125" style="1" customWidth="1"/>
    <col min="771" max="771" width="46.140625" style="1" customWidth="1"/>
    <col min="772" max="772" width="12.7109375" style="1" customWidth="1"/>
    <col min="773" max="775" width="3.140625" style="1" customWidth="1"/>
    <col min="776" max="776" width="16.5703125" style="1" customWidth="1"/>
    <col min="777" max="777" width="16.42578125" style="1" customWidth="1"/>
    <col min="778" max="1024" width="9.140625" style="1"/>
    <col min="1025" max="1025" width="18.5703125" style="1" customWidth="1"/>
    <col min="1026" max="1026" width="15.42578125" style="1" customWidth="1"/>
    <col min="1027" max="1027" width="46.140625" style="1" customWidth="1"/>
    <col min="1028" max="1028" width="12.7109375" style="1" customWidth="1"/>
    <col min="1029" max="1031" width="3.140625" style="1" customWidth="1"/>
    <col min="1032" max="1032" width="16.5703125" style="1" customWidth="1"/>
    <col min="1033" max="1033" width="16.42578125" style="1" customWidth="1"/>
    <col min="1034" max="1280" width="9.140625" style="1"/>
    <col min="1281" max="1281" width="18.5703125" style="1" customWidth="1"/>
    <col min="1282" max="1282" width="15.42578125" style="1" customWidth="1"/>
    <col min="1283" max="1283" width="46.140625" style="1" customWidth="1"/>
    <col min="1284" max="1284" width="12.7109375" style="1" customWidth="1"/>
    <col min="1285" max="1287" width="3.140625" style="1" customWidth="1"/>
    <col min="1288" max="1288" width="16.5703125" style="1" customWidth="1"/>
    <col min="1289" max="1289" width="16.42578125" style="1" customWidth="1"/>
    <col min="1290" max="1536" width="9.140625" style="1"/>
    <col min="1537" max="1537" width="18.5703125" style="1" customWidth="1"/>
    <col min="1538" max="1538" width="15.42578125" style="1" customWidth="1"/>
    <col min="1539" max="1539" width="46.140625" style="1" customWidth="1"/>
    <col min="1540" max="1540" width="12.7109375" style="1" customWidth="1"/>
    <col min="1541" max="1543" width="3.140625" style="1" customWidth="1"/>
    <col min="1544" max="1544" width="16.5703125" style="1" customWidth="1"/>
    <col min="1545" max="1545" width="16.42578125" style="1" customWidth="1"/>
    <col min="1546" max="1792" width="9.140625" style="1"/>
    <col min="1793" max="1793" width="18.5703125" style="1" customWidth="1"/>
    <col min="1794" max="1794" width="15.42578125" style="1" customWidth="1"/>
    <col min="1795" max="1795" width="46.140625" style="1" customWidth="1"/>
    <col min="1796" max="1796" width="12.7109375" style="1" customWidth="1"/>
    <col min="1797" max="1799" width="3.140625" style="1" customWidth="1"/>
    <col min="1800" max="1800" width="16.5703125" style="1" customWidth="1"/>
    <col min="1801" max="1801" width="16.42578125" style="1" customWidth="1"/>
    <col min="1802" max="2048" width="9.140625" style="1"/>
    <col min="2049" max="2049" width="18.5703125" style="1" customWidth="1"/>
    <col min="2050" max="2050" width="15.42578125" style="1" customWidth="1"/>
    <col min="2051" max="2051" width="46.140625" style="1" customWidth="1"/>
    <col min="2052" max="2052" width="12.7109375" style="1" customWidth="1"/>
    <col min="2053" max="2055" width="3.140625" style="1" customWidth="1"/>
    <col min="2056" max="2056" width="16.5703125" style="1" customWidth="1"/>
    <col min="2057" max="2057" width="16.42578125" style="1" customWidth="1"/>
    <col min="2058" max="2304" width="9.140625" style="1"/>
    <col min="2305" max="2305" width="18.5703125" style="1" customWidth="1"/>
    <col min="2306" max="2306" width="15.42578125" style="1" customWidth="1"/>
    <col min="2307" max="2307" width="46.140625" style="1" customWidth="1"/>
    <col min="2308" max="2308" width="12.7109375" style="1" customWidth="1"/>
    <col min="2309" max="2311" width="3.140625" style="1" customWidth="1"/>
    <col min="2312" max="2312" width="16.5703125" style="1" customWidth="1"/>
    <col min="2313" max="2313" width="16.42578125" style="1" customWidth="1"/>
    <col min="2314" max="2560" width="9.140625" style="1"/>
    <col min="2561" max="2561" width="18.5703125" style="1" customWidth="1"/>
    <col min="2562" max="2562" width="15.42578125" style="1" customWidth="1"/>
    <col min="2563" max="2563" width="46.140625" style="1" customWidth="1"/>
    <col min="2564" max="2564" width="12.7109375" style="1" customWidth="1"/>
    <col min="2565" max="2567" width="3.140625" style="1" customWidth="1"/>
    <col min="2568" max="2568" width="16.5703125" style="1" customWidth="1"/>
    <col min="2569" max="2569" width="16.42578125" style="1" customWidth="1"/>
    <col min="2570" max="2816" width="9.140625" style="1"/>
    <col min="2817" max="2817" width="18.5703125" style="1" customWidth="1"/>
    <col min="2818" max="2818" width="15.42578125" style="1" customWidth="1"/>
    <col min="2819" max="2819" width="46.140625" style="1" customWidth="1"/>
    <col min="2820" max="2820" width="12.7109375" style="1" customWidth="1"/>
    <col min="2821" max="2823" width="3.140625" style="1" customWidth="1"/>
    <col min="2824" max="2824" width="16.5703125" style="1" customWidth="1"/>
    <col min="2825" max="2825" width="16.42578125" style="1" customWidth="1"/>
    <col min="2826" max="3072" width="9.140625" style="1"/>
    <col min="3073" max="3073" width="18.5703125" style="1" customWidth="1"/>
    <col min="3074" max="3074" width="15.42578125" style="1" customWidth="1"/>
    <col min="3075" max="3075" width="46.140625" style="1" customWidth="1"/>
    <col min="3076" max="3076" width="12.7109375" style="1" customWidth="1"/>
    <col min="3077" max="3079" width="3.140625" style="1" customWidth="1"/>
    <col min="3080" max="3080" width="16.5703125" style="1" customWidth="1"/>
    <col min="3081" max="3081" width="16.42578125" style="1" customWidth="1"/>
    <col min="3082" max="3328" width="9.140625" style="1"/>
    <col min="3329" max="3329" width="18.5703125" style="1" customWidth="1"/>
    <col min="3330" max="3330" width="15.42578125" style="1" customWidth="1"/>
    <col min="3331" max="3331" width="46.140625" style="1" customWidth="1"/>
    <col min="3332" max="3332" width="12.7109375" style="1" customWidth="1"/>
    <col min="3333" max="3335" width="3.140625" style="1" customWidth="1"/>
    <col min="3336" max="3336" width="16.5703125" style="1" customWidth="1"/>
    <col min="3337" max="3337" width="16.42578125" style="1" customWidth="1"/>
    <col min="3338" max="3584" width="9.140625" style="1"/>
    <col min="3585" max="3585" width="18.5703125" style="1" customWidth="1"/>
    <col min="3586" max="3586" width="15.42578125" style="1" customWidth="1"/>
    <col min="3587" max="3587" width="46.140625" style="1" customWidth="1"/>
    <col min="3588" max="3588" width="12.7109375" style="1" customWidth="1"/>
    <col min="3589" max="3591" width="3.140625" style="1" customWidth="1"/>
    <col min="3592" max="3592" width="16.5703125" style="1" customWidth="1"/>
    <col min="3593" max="3593" width="16.42578125" style="1" customWidth="1"/>
    <col min="3594" max="3840" width="9.140625" style="1"/>
    <col min="3841" max="3841" width="18.5703125" style="1" customWidth="1"/>
    <col min="3842" max="3842" width="15.42578125" style="1" customWidth="1"/>
    <col min="3843" max="3843" width="46.140625" style="1" customWidth="1"/>
    <col min="3844" max="3844" width="12.7109375" style="1" customWidth="1"/>
    <col min="3845" max="3847" width="3.140625" style="1" customWidth="1"/>
    <col min="3848" max="3848" width="16.5703125" style="1" customWidth="1"/>
    <col min="3849" max="3849" width="16.42578125" style="1" customWidth="1"/>
    <col min="3850" max="4096" width="9.140625" style="1"/>
    <col min="4097" max="4097" width="18.5703125" style="1" customWidth="1"/>
    <col min="4098" max="4098" width="15.42578125" style="1" customWidth="1"/>
    <col min="4099" max="4099" width="46.140625" style="1" customWidth="1"/>
    <col min="4100" max="4100" width="12.7109375" style="1" customWidth="1"/>
    <col min="4101" max="4103" width="3.140625" style="1" customWidth="1"/>
    <col min="4104" max="4104" width="16.5703125" style="1" customWidth="1"/>
    <col min="4105" max="4105" width="16.42578125" style="1" customWidth="1"/>
    <col min="4106" max="4352" width="9.140625" style="1"/>
    <col min="4353" max="4353" width="18.5703125" style="1" customWidth="1"/>
    <col min="4354" max="4354" width="15.42578125" style="1" customWidth="1"/>
    <col min="4355" max="4355" width="46.140625" style="1" customWidth="1"/>
    <col min="4356" max="4356" width="12.7109375" style="1" customWidth="1"/>
    <col min="4357" max="4359" width="3.140625" style="1" customWidth="1"/>
    <col min="4360" max="4360" width="16.5703125" style="1" customWidth="1"/>
    <col min="4361" max="4361" width="16.42578125" style="1" customWidth="1"/>
    <col min="4362" max="4608" width="9.140625" style="1"/>
    <col min="4609" max="4609" width="18.5703125" style="1" customWidth="1"/>
    <col min="4610" max="4610" width="15.42578125" style="1" customWidth="1"/>
    <col min="4611" max="4611" width="46.140625" style="1" customWidth="1"/>
    <col min="4612" max="4612" width="12.7109375" style="1" customWidth="1"/>
    <col min="4613" max="4615" width="3.140625" style="1" customWidth="1"/>
    <col min="4616" max="4616" width="16.5703125" style="1" customWidth="1"/>
    <col min="4617" max="4617" width="16.42578125" style="1" customWidth="1"/>
    <col min="4618" max="4864" width="9.140625" style="1"/>
    <col min="4865" max="4865" width="18.5703125" style="1" customWidth="1"/>
    <col min="4866" max="4866" width="15.42578125" style="1" customWidth="1"/>
    <col min="4867" max="4867" width="46.140625" style="1" customWidth="1"/>
    <col min="4868" max="4868" width="12.7109375" style="1" customWidth="1"/>
    <col min="4869" max="4871" width="3.140625" style="1" customWidth="1"/>
    <col min="4872" max="4872" width="16.5703125" style="1" customWidth="1"/>
    <col min="4873" max="4873" width="16.42578125" style="1" customWidth="1"/>
    <col min="4874" max="5120" width="9.140625" style="1"/>
    <col min="5121" max="5121" width="18.5703125" style="1" customWidth="1"/>
    <col min="5122" max="5122" width="15.42578125" style="1" customWidth="1"/>
    <col min="5123" max="5123" width="46.140625" style="1" customWidth="1"/>
    <col min="5124" max="5124" width="12.7109375" style="1" customWidth="1"/>
    <col min="5125" max="5127" width="3.140625" style="1" customWidth="1"/>
    <col min="5128" max="5128" width="16.5703125" style="1" customWidth="1"/>
    <col min="5129" max="5129" width="16.42578125" style="1" customWidth="1"/>
    <col min="5130" max="5376" width="9.140625" style="1"/>
    <col min="5377" max="5377" width="18.5703125" style="1" customWidth="1"/>
    <col min="5378" max="5378" width="15.42578125" style="1" customWidth="1"/>
    <col min="5379" max="5379" width="46.140625" style="1" customWidth="1"/>
    <col min="5380" max="5380" width="12.7109375" style="1" customWidth="1"/>
    <col min="5381" max="5383" width="3.140625" style="1" customWidth="1"/>
    <col min="5384" max="5384" width="16.5703125" style="1" customWidth="1"/>
    <col min="5385" max="5385" width="16.42578125" style="1" customWidth="1"/>
    <col min="5386" max="5632" width="9.140625" style="1"/>
    <col min="5633" max="5633" width="18.5703125" style="1" customWidth="1"/>
    <col min="5634" max="5634" width="15.42578125" style="1" customWidth="1"/>
    <col min="5635" max="5635" width="46.140625" style="1" customWidth="1"/>
    <col min="5636" max="5636" width="12.7109375" style="1" customWidth="1"/>
    <col min="5637" max="5639" width="3.140625" style="1" customWidth="1"/>
    <col min="5640" max="5640" width="16.5703125" style="1" customWidth="1"/>
    <col min="5641" max="5641" width="16.42578125" style="1" customWidth="1"/>
    <col min="5642" max="5888" width="9.140625" style="1"/>
    <col min="5889" max="5889" width="18.5703125" style="1" customWidth="1"/>
    <col min="5890" max="5890" width="15.42578125" style="1" customWidth="1"/>
    <col min="5891" max="5891" width="46.140625" style="1" customWidth="1"/>
    <col min="5892" max="5892" width="12.7109375" style="1" customWidth="1"/>
    <col min="5893" max="5895" width="3.140625" style="1" customWidth="1"/>
    <col min="5896" max="5896" width="16.5703125" style="1" customWidth="1"/>
    <col min="5897" max="5897" width="16.42578125" style="1" customWidth="1"/>
    <col min="5898" max="6144" width="9.140625" style="1"/>
    <col min="6145" max="6145" width="18.5703125" style="1" customWidth="1"/>
    <col min="6146" max="6146" width="15.42578125" style="1" customWidth="1"/>
    <col min="6147" max="6147" width="46.140625" style="1" customWidth="1"/>
    <col min="6148" max="6148" width="12.7109375" style="1" customWidth="1"/>
    <col min="6149" max="6151" width="3.140625" style="1" customWidth="1"/>
    <col min="6152" max="6152" width="16.5703125" style="1" customWidth="1"/>
    <col min="6153" max="6153" width="16.42578125" style="1" customWidth="1"/>
    <col min="6154" max="6400" width="9.140625" style="1"/>
    <col min="6401" max="6401" width="18.5703125" style="1" customWidth="1"/>
    <col min="6402" max="6402" width="15.42578125" style="1" customWidth="1"/>
    <col min="6403" max="6403" width="46.140625" style="1" customWidth="1"/>
    <col min="6404" max="6404" width="12.7109375" style="1" customWidth="1"/>
    <col min="6405" max="6407" width="3.140625" style="1" customWidth="1"/>
    <col min="6408" max="6408" width="16.5703125" style="1" customWidth="1"/>
    <col min="6409" max="6409" width="16.42578125" style="1" customWidth="1"/>
    <col min="6410" max="6656" width="9.140625" style="1"/>
    <col min="6657" max="6657" width="18.5703125" style="1" customWidth="1"/>
    <col min="6658" max="6658" width="15.42578125" style="1" customWidth="1"/>
    <col min="6659" max="6659" width="46.140625" style="1" customWidth="1"/>
    <col min="6660" max="6660" width="12.7109375" style="1" customWidth="1"/>
    <col min="6661" max="6663" width="3.140625" style="1" customWidth="1"/>
    <col min="6664" max="6664" width="16.5703125" style="1" customWidth="1"/>
    <col min="6665" max="6665" width="16.42578125" style="1" customWidth="1"/>
    <col min="6666" max="6912" width="9.140625" style="1"/>
    <col min="6913" max="6913" width="18.5703125" style="1" customWidth="1"/>
    <col min="6914" max="6914" width="15.42578125" style="1" customWidth="1"/>
    <col min="6915" max="6915" width="46.140625" style="1" customWidth="1"/>
    <col min="6916" max="6916" width="12.7109375" style="1" customWidth="1"/>
    <col min="6917" max="6919" width="3.140625" style="1" customWidth="1"/>
    <col min="6920" max="6920" width="16.5703125" style="1" customWidth="1"/>
    <col min="6921" max="6921" width="16.42578125" style="1" customWidth="1"/>
    <col min="6922" max="7168" width="9.140625" style="1"/>
    <col min="7169" max="7169" width="18.5703125" style="1" customWidth="1"/>
    <col min="7170" max="7170" width="15.42578125" style="1" customWidth="1"/>
    <col min="7171" max="7171" width="46.140625" style="1" customWidth="1"/>
    <col min="7172" max="7172" width="12.7109375" style="1" customWidth="1"/>
    <col min="7173" max="7175" width="3.140625" style="1" customWidth="1"/>
    <col min="7176" max="7176" width="16.5703125" style="1" customWidth="1"/>
    <col min="7177" max="7177" width="16.42578125" style="1" customWidth="1"/>
    <col min="7178" max="7424" width="9.140625" style="1"/>
    <col min="7425" max="7425" width="18.5703125" style="1" customWidth="1"/>
    <col min="7426" max="7426" width="15.42578125" style="1" customWidth="1"/>
    <col min="7427" max="7427" width="46.140625" style="1" customWidth="1"/>
    <col min="7428" max="7428" width="12.7109375" style="1" customWidth="1"/>
    <col min="7429" max="7431" width="3.140625" style="1" customWidth="1"/>
    <col min="7432" max="7432" width="16.5703125" style="1" customWidth="1"/>
    <col min="7433" max="7433" width="16.42578125" style="1" customWidth="1"/>
    <col min="7434" max="7680" width="9.140625" style="1"/>
    <col min="7681" max="7681" width="18.5703125" style="1" customWidth="1"/>
    <col min="7682" max="7682" width="15.42578125" style="1" customWidth="1"/>
    <col min="7683" max="7683" width="46.140625" style="1" customWidth="1"/>
    <col min="7684" max="7684" width="12.7109375" style="1" customWidth="1"/>
    <col min="7685" max="7687" width="3.140625" style="1" customWidth="1"/>
    <col min="7688" max="7688" width="16.5703125" style="1" customWidth="1"/>
    <col min="7689" max="7689" width="16.42578125" style="1" customWidth="1"/>
    <col min="7690" max="7936" width="9.140625" style="1"/>
    <col min="7937" max="7937" width="18.5703125" style="1" customWidth="1"/>
    <col min="7938" max="7938" width="15.42578125" style="1" customWidth="1"/>
    <col min="7939" max="7939" width="46.140625" style="1" customWidth="1"/>
    <col min="7940" max="7940" width="12.7109375" style="1" customWidth="1"/>
    <col min="7941" max="7943" width="3.140625" style="1" customWidth="1"/>
    <col min="7944" max="7944" width="16.5703125" style="1" customWidth="1"/>
    <col min="7945" max="7945" width="16.42578125" style="1" customWidth="1"/>
    <col min="7946" max="8192" width="9.140625" style="1"/>
    <col min="8193" max="8193" width="18.5703125" style="1" customWidth="1"/>
    <col min="8194" max="8194" width="15.42578125" style="1" customWidth="1"/>
    <col min="8195" max="8195" width="46.140625" style="1" customWidth="1"/>
    <col min="8196" max="8196" width="12.7109375" style="1" customWidth="1"/>
    <col min="8197" max="8199" width="3.140625" style="1" customWidth="1"/>
    <col min="8200" max="8200" width="16.5703125" style="1" customWidth="1"/>
    <col min="8201" max="8201" width="16.42578125" style="1" customWidth="1"/>
    <col min="8202" max="8448" width="9.140625" style="1"/>
    <col min="8449" max="8449" width="18.5703125" style="1" customWidth="1"/>
    <col min="8450" max="8450" width="15.42578125" style="1" customWidth="1"/>
    <col min="8451" max="8451" width="46.140625" style="1" customWidth="1"/>
    <col min="8452" max="8452" width="12.7109375" style="1" customWidth="1"/>
    <col min="8453" max="8455" width="3.140625" style="1" customWidth="1"/>
    <col min="8456" max="8456" width="16.5703125" style="1" customWidth="1"/>
    <col min="8457" max="8457" width="16.42578125" style="1" customWidth="1"/>
    <col min="8458" max="8704" width="9.140625" style="1"/>
    <col min="8705" max="8705" width="18.5703125" style="1" customWidth="1"/>
    <col min="8706" max="8706" width="15.42578125" style="1" customWidth="1"/>
    <col min="8707" max="8707" width="46.140625" style="1" customWidth="1"/>
    <col min="8708" max="8708" width="12.7109375" style="1" customWidth="1"/>
    <col min="8709" max="8711" width="3.140625" style="1" customWidth="1"/>
    <col min="8712" max="8712" width="16.5703125" style="1" customWidth="1"/>
    <col min="8713" max="8713" width="16.42578125" style="1" customWidth="1"/>
    <col min="8714" max="8960" width="9.140625" style="1"/>
    <col min="8961" max="8961" width="18.5703125" style="1" customWidth="1"/>
    <col min="8962" max="8962" width="15.42578125" style="1" customWidth="1"/>
    <col min="8963" max="8963" width="46.140625" style="1" customWidth="1"/>
    <col min="8964" max="8964" width="12.7109375" style="1" customWidth="1"/>
    <col min="8965" max="8967" width="3.140625" style="1" customWidth="1"/>
    <col min="8968" max="8968" width="16.5703125" style="1" customWidth="1"/>
    <col min="8969" max="8969" width="16.42578125" style="1" customWidth="1"/>
    <col min="8970" max="9216" width="9.140625" style="1"/>
    <col min="9217" max="9217" width="18.5703125" style="1" customWidth="1"/>
    <col min="9218" max="9218" width="15.42578125" style="1" customWidth="1"/>
    <col min="9219" max="9219" width="46.140625" style="1" customWidth="1"/>
    <col min="9220" max="9220" width="12.7109375" style="1" customWidth="1"/>
    <col min="9221" max="9223" width="3.140625" style="1" customWidth="1"/>
    <col min="9224" max="9224" width="16.5703125" style="1" customWidth="1"/>
    <col min="9225" max="9225" width="16.42578125" style="1" customWidth="1"/>
    <col min="9226" max="9472" width="9.140625" style="1"/>
    <col min="9473" max="9473" width="18.5703125" style="1" customWidth="1"/>
    <col min="9474" max="9474" width="15.42578125" style="1" customWidth="1"/>
    <col min="9475" max="9475" width="46.140625" style="1" customWidth="1"/>
    <col min="9476" max="9476" width="12.7109375" style="1" customWidth="1"/>
    <col min="9477" max="9479" width="3.140625" style="1" customWidth="1"/>
    <col min="9480" max="9480" width="16.5703125" style="1" customWidth="1"/>
    <col min="9481" max="9481" width="16.42578125" style="1" customWidth="1"/>
    <col min="9482" max="9728" width="9.140625" style="1"/>
    <col min="9729" max="9729" width="18.5703125" style="1" customWidth="1"/>
    <col min="9730" max="9730" width="15.42578125" style="1" customWidth="1"/>
    <col min="9731" max="9731" width="46.140625" style="1" customWidth="1"/>
    <col min="9732" max="9732" width="12.7109375" style="1" customWidth="1"/>
    <col min="9733" max="9735" width="3.140625" style="1" customWidth="1"/>
    <col min="9736" max="9736" width="16.5703125" style="1" customWidth="1"/>
    <col min="9737" max="9737" width="16.42578125" style="1" customWidth="1"/>
    <col min="9738" max="9984" width="9.140625" style="1"/>
    <col min="9985" max="9985" width="18.5703125" style="1" customWidth="1"/>
    <col min="9986" max="9986" width="15.42578125" style="1" customWidth="1"/>
    <col min="9987" max="9987" width="46.140625" style="1" customWidth="1"/>
    <col min="9988" max="9988" width="12.7109375" style="1" customWidth="1"/>
    <col min="9989" max="9991" width="3.140625" style="1" customWidth="1"/>
    <col min="9992" max="9992" width="16.5703125" style="1" customWidth="1"/>
    <col min="9993" max="9993" width="16.42578125" style="1" customWidth="1"/>
    <col min="9994" max="10240" width="9.140625" style="1"/>
    <col min="10241" max="10241" width="18.5703125" style="1" customWidth="1"/>
    <col min="10242" max="10242" width="15.42578125" style="1" customWidth="1"/>
    <col min="10243" max="10243" width="46.140625" style="1" customWidth="1"/>
    <col min="10244" max="10244" width="12.7109375" style="1" customWidth="1"/>
    <col min="10245" max="10247" width="3.140625" style="1" customWidth="1"/>
    <col min="10248" max="10248" width="16.5703125" style="1" customWidth="1"/>
    <col min="10249" max="10249" width="16.42578125" style="1" customWidth="1"/>
    <col min="10250" max="10496" width="9.140625" style="1"/>
    <col min="10497" max="10497" width="18.5703125" style="1" customWidth="1"/>
    <col min="10498" max="10498" width="15.42578125" style="1" customWidth="1"/>
    <col min="10499" max="10499" width="46.140625" style="1" customWidth="1"/>
    <col min="10500" max="10500" width="12.7109375" style="1" customWidth="1"/>
    <col min="10501" max="10503" width="3.140625" style="1" customWidth="1"/>
    <col min="10504" max="10504" width="16.5703125" style="1" customWidth="1"/>
    <col min="10505" max="10505" width="16.42578125" style="1" customWidth="1"/>
    <col min="10506" max="10752" width="9.140625" style="1"/>
    <col min="10753" max="10753" width="18.5703125" style="1" customWidth="1"/>
    <col min="10754" max="10754" width="15.42578125" style="1" customWidth="1"/>
    <col min="10755" max="10755" width="46.140625" style="1" customWidth="1"/>
    <col min="10756" max="10756" width="12.7109375" style="1" customWidth="1"/>
    <col min="10757" max="10759" width="3.140625" style="1" customWidth="1"/>
    <col min="10760" max="10760" width="16.5703125" style="1" customWidth="1"/>
    <col min="10761" max="10761" width="16.42578125" style="1" customWidth="1"/>
    <col min="10762" max="11008" width="9.140625" style="1"/>
    <col min="11009" max="11009" width="18.5703125" style="1" customWidth="1"/>
    <col min="11010" max="11010" width="15.42578125" style="1" customWidth="1"/>
    <col min="11011" max="11011" width="46.140625" style="1" customWidth="1"/>
    <col min="11012" max="11012" width="12.7109375" style="1" customWidth="1"/>
    <col min="11013" max="11015" width="3.140625" style="1" customWidth="1"/>
    <col min="11016" max="11016" width="16.5703125" style="1" customWidth="1"/>
    <col min="11017" max="11017" width="16.42578125" style="1" customWidth="1"/>
    <col min="11018" max="11264" width="9.140625" style="1"/>
    <col min="11265" max="11265" width="18.5703125" style="1" customWidth="1"/>
    <col min="11266" max="11266" width="15.42578125" style="1" customWidth="1"/>
    <col min="11267" max="11267" width="46.140625" style="1" customWidth="1"/>
    <col min="11268" max="11268" width="12.7109375" style="1" customWidth="1"/>
    <col min="11269" max="11271" width="3.140625" style="1" customWidth="1"/>
    <col min="11272" max="11272" width="16.5703125" style="1" customWidth="1"/>
    <col min="11273" max="11273" width="16.42578125" style="1" customWidth="1"/>
    <col min="11274" max="11520" width="9.140625" style="1"/>
    <col min="11521" max="11521" width="18.5703125" style="1" customWidth="1"/>
    <col min="11522" max="11522" width="15.42578125" style="1" customWidth="1"/>
    <col min="11523" max="11523" width="46.140625" style="1" customWidth="1"/>
    <col min="11524" max="11524" width="12.7109375" style="1" customWidth="1"/>
    <col min="11525" max="11527" width="3.140625" style="1" customWidth="1"/>
    <col min="11528" max="11528" width="16.5703125" style="1" customWidth="1"/>
    <col min="11529" max="11529" width="16.42578125" style="1" customWidth="1"/>
    <col min="11530" max="11776" width="9.140625" style="1"/>
    <col min="11777" max="11777" width="18.5703125" style="1" customWidth="1"/>
    <col min="11778" max="11778" width="15.42578125" style="1" customWidth="1"/>
    <col min="11779" max="11779" width="46.140625" style="1" customWidth="1"/>
    <col min="11780" max="11780" width="12.7109375" style="1" customWidth="1"/>
    <col min="11781" max="11783" width="3.140625" style="1" customWidth="1"/>
    <col min="11784" max="11784" width="16.5703125" style="1" customWidth="1"/>
    <col min="11785" max="11785" width="16.42578125" style="1" customWidth="1"/>
    <col min="11786" max="12032" width="9.140625" style="1"/>
    <col min="12033" max="12033" width="18.5703125" style="1" customWidth="1"/>
    <col min="12034" max="12034" width="15.42578125" style="1" customWidth="1"/>
    <col min="12035" max="12035" width="46.140625" style="1" customWidth="1"/>
    <col min="12036" max="12036" width="12.7109375" style="1" customWidth="1"/>
    <col min="12037" max="12039" width="3.140625" style="1" customWidth="1"/>
    <col min="12040" max="12040" width="16.5703125" style="1" customWidth="1"/>
    <col min="12041" max="12041" width="16.42578125" style="1" customWidth="1"/>
    <col min="12042" max="12288" width="9.140625" style="1"/>
    <col min="12289" max="12289" width="18.5703125" style="1" customWidth="1"/>
    <col min="12290" max="12290" width="15.42578125" style="1" customWidth="1"/>
    <col min="12291" max="12291" width="46.140625" style="1" customWidth="1"/>
    <col min="12292" max="12292" width="12.7109375" style="1" customWidth="1"/>
    <col min="12293" max="12295" width="3.140625" style="1" customWidth="1"/>
    <col min="12296" max="12296" width="16.5703125" style="1" customWidth="1"/>
    <col min="12297" max="12297" width="16.42578125" style="1" customWidth="1"/>
    <col min="12298" max="12544" width="9.140625" style="1"/>
    <col min="12545" max="12545" width="18.5703125" style="1" customWidth="1"/>
    <col min="12546" max="12546" width="15.42578125" style="1" customWidth="1"/>
    <col min="12547" max="12547" width="46.140625" style="1" customWidth="1"/>
    <col min="12548" max="12548" width="12.7109375" style="1" customWidth="1"/>
    <col min="12549" max="12551" width="3.140625" style="1" customWidth="1"/>
    <col min="12552" max="12552" width="16.5703125" style="1" customWidth="1"/>
    <col min="12553" max="12553" width="16.42578125" style="1" customWidth="1"/>
    <col min="12554" max="12800" width="9.140625" style="1"/>
    <col min="12801" max="12801" width="18.5703125" style="1" customWidth="1"/>
    <col min="12802" max="12802" width="15.42578125" style="1" customWidth="1"/>
    <col min="12803" max="12803" width="46.140625" style="1" customWidth="1"/>
    <col min="12804" max="12804" width="12.7109375" style="1" customWidth="1"/>
    <col min="12805" max="12807" width="3.140625" style="1" customWidth="1"/>
    <col min="12808" max="12808" width="16.5703125" style="1" customWidth="1"/>
    <col min="12809" max="12809" width="16.42578125" style="1" customWidth="1"/>
    <col min="12810" max="13056" width="9.140625" style="1"/>
    <col min="13057" max="13057" width="18.5703125" style="1" customWidth="1"/>
    <col min="13058" max="13058" width="15.42578125" style="1" customWidth="1"/>
    <col min="13059" max="13059" width="46.140625" style="1" customWidth="1"/>
    <col min="13060" max="13060" width="12.7109375" style="1" customWidth="1"/>
    <col min="13061" max="13063" width="3.140625" style="1" customWidth="1"/>
    <col min="13064" max="13064" width="16.5703125" style="1" customWidth="1"/>
    <col min="13065" max="13065" width="16.42578125" style="1" customWidth="1"/>
    <col min="13066" max="13312" width="9.140625" style="1"/>
    <col min="13313" max="13313" width="18.5703125" style="1" customWidth="1"/>
    <col min="13314" max="13314" width="15.42578125" style="1" customWidth="1"/>
    <col min="13315" max="13315" width="46.140625" style="1" customWidth="1"/>
    <col min="13316" max="13316" width="12.7109375" style="1" customWidth="1"/>
    <col min="13317" max="13319" width="3.140625" style="1" customWidth="1"/>
    <col min="13320" max="13320" width="16.5703125" style="1" customWidth="1"/>
    <col min="13321" max="13321" width="16.42578125" style="1" customWidth="1"/>
    <col min="13322" max="13568" width="9.140625" style="1"/>
    <col min="13569" max="13569" width="18.5703125" style="1" customWidth="1"/>
    <col min="13570" max="13570" width="15.42578125" style="1" customWidth="1"/>
    <col min="13571" max="13571" width="46.140625" style="1" customWidth="1"/>
    <col min="13572" max="13572" width="12.7109375" style="1" customWidth="1"/>
    <col min="13573" max="13575" width="3.140625" style="1" customWidth="1"/>
    <col min="13576" max="13576" width="16.5703125" style="1" customWidth="1"/>
    <col min="13577" max="13577" width="16.42578125" style="1" customWidth="1"/>
    <col min="13578" max="13824" width="9.140625" style="1"/>
    <col min="13825" max="13825" width="18.5703125" style="1" customWidth="1"/>
    <col min="13826" max="13826" width="15.42578125" style="1" customWidth="1"/>
    <col min="13827" max="13827" width="46.140625" style="1" customWidth="1"/>
    <col min="13828" max="13828" width="12.7109375" style="1" customWidth="1"/>
    <col min="13829" max="13831" width="3.140625" style="1" customWidth="1"/>
    <col min="13832" max="13832" width="16.5703125" style="1" customWidth="1"/>
    <col min="13833" max="13833" width="16.42578125" style="1" customWidth="1"/>
    <col min="13834" max="14080" width="9.140625" style="1"/>
    <col min="14081" max="14081" width="18.5703125" style="1" customWidth="1"/>
    <col min="14082" max="14082" width="15.42578125" style="1" customWidth="1"/>
    <col min="14083" max="14083" width="46.140625" style="1" customWidth="1"/>
    <col min="14084" max="14084" width="12.7109375" style="1" customWidth="1"/>
    <col min="14085" max="14087" width="3.140625" style="1" customWidth="1"/>
    <col min="14088" max="14088" width="16.5703125" style="1" customWidth="1"/>
    <col min="14089" max="14089" width="16.42578125" style="1" customWidth="1"/>
    <col min="14090" max="14336" width="9.140625" style="1"/>
    <col min="14337" max="14337" width="18.5703125" style="1" customWidth="1"/>
    <col min="14338" max="14338" width="15.42578125" style="1" customWidth="1"/>
    <col min="14339" max="14339" width="46.140625" style="1" customWidth="1"/>
    <col min="14340" max="14340" width="12.7109375" style="1" customWidth="1"/>
    <col min="14341" max="14343" width="3.140625" style="1" customWidth="1"/>
    <col min="14344" max="14344" width="16.5703125" style="1" customWidth="1"/>
    <col min="14345" max="14345" width="16.42578125" style="1" customWidth="1"/>
    <col min="14346" max="14592" width="9.140625" style="1"/>
    <col min="14593" max="14593" width="18.5703125" style="1" customWidth="1"/>
    <col min="14594" max="14594" width="15.42578125" style="1" customWidth="1"/>
    <col min="14595" max="14595" width="46.140625" style="1" customWidth="1"/>
    <col min="14596" max="14596" width="12.7109375" style="1" customWidth="1"/>
    <col min="14597" max="14599" width="3.140625" style="1" customWidth="1"/>
    <col min="14600" max="14600" width="16.5703125" style="1" customWidth="1"/>
    <col min="14601" max="14601" width="16.42578125" style="1" customWidth="1"/>
    <col min="14602" max="14848" width="9.140625" style="1"/>
    <col min="14849" max="14849" width="18.5703125" style="1" customWidth="1"/>
    <col min="14850" max="14850" width="15.42578125" style="1" customWidth="1"/>
    <col min="14851" max="14851" width="46.140625" style="1" customWidth="1"/>
    <col min="14852" max="14852" width="12.7109375" style="1" customWidth="1"/>
    <col min="14853" max="14855" width="3.140625" style="1" customWidth="1"/>
    <col min="14856" max="14856" width="16.5703125" style="1" customWidth="1"/>
    <col min="14857" max="14857" width="16.42578125" style="1" customWidth="1"/>
    <col min="14858" max="15104" width="9.140625" style="1"/>
    <col min="15105" max="15105" width="18.5703125" style="1" customWidth="1"/>
    <col min="15106" max="15106" width="15.42578125" style="1" customWidth="1"/>
    <col min="15107" max="15107" width="46.140625" style="1" customWidth="1"/>
    <col min="15108" max="15108" width="12.7109375" style="1" customWidth="1"/>
    <col min="15109" max="15111" width="3.140625" style="1" customWidth="1"/>
    <col min="15112" max="15112" width="16.5703125" style="1" customWidth="1"/>
    <col min="15113" max="15113" width="16.42578125" style="1" customWidth="1"/>
    <col min="15114" max="15360" width="9.140625" style="1"/>
    <col min="15361" max="15361" width="18.5703125" style="1" customWidth="1"/>
    <col min="15362" max="15362" width="15.42578125" style="1" customWidth="1"/>
    <col min="15363" max="15363" width="46.140625" style="1" customWidth="1"/>
    <col min="15364" max="15364" width="12.7109375" style="1" customWidth="1"/>
    <col min="15365" max="15367" width="3.140625" style="1" customWidth="1"/>
    <col min="15368" max="15368" width="16.5703125" style="1" customWidth="1"/>
    <col min="15369" max="15369" width="16.42578125" style="1" customWidth="1"/>
    <col min="15370" max="15616" width="9.140625" style="1"/>
    <col min="15617" max="15617" width="18.5703125" style="1" customWidth="1"/>
    <col min="15618" max="15618" width="15.42578125" style="1" customWidth="1"/>
    <col min="15619" max="15619" width="46.140625" style="1" customWidth="1"/>
    <col min="15620" max="15620" width="12.7109375" style="1" customWidth="1"/>
    <col min="15621" max="15623" width="3.140625" style="1" customWidth="1"/>
    <col min="15624" max="15624" width="16.5703125" style="1" customWidth="1"/>
    <col min="15625" max="15625" width="16.42578125" style="1" customWidth="1"/>
    <col min="15626" max="15872" width="9.140625" style="1"/>
    <col min="15873" max="15873" width="18.5703125" style="1" customWidth="1"/>
    <col min="15874" max="15874" width="15.42578125" style="1" customWidth="1"/>
    <col min="15875" max="15875" width="46.140625" style="1" customWidth="1"/>
    <col min="15876" max="15876" width="12.7109375" style="1" customWidth="1"/>
    <col min="15877" max="15879" width="3.140625" style="1" customWidth="1"/>
    <col min="15880" max="15880" width="16.5703125" style="1" customWidth="1"/>
    <col min="15881" max="15881" width="16.42578125" style="1" customWidth="1"/>
    <col min="15882" max="16128" width="9.140625" style="1"/>
    <col min="16129" max="16129" width="18.5703125" style="1" customWidth="1"/>
    <col min="16130" max="16130" width="15.42578125" style="1" customWidth="1"/>
    <col min="16131" max="16131" width="46.140625" style="1" customWidth="1"/>
    <col min="16132" max="16132" width="12.7109375" style="1" customWidth="1"/>
    <col min="16133" max="16135" width="3.140625" style="1" customWidth="1"/>
    <col min="16136" max="16136" width="16.5703125" style="1" customWidth="1"/>
    <col min="16137" max="16137" width="16.42578125" style="1" customWidth="1"/>
    <col min="16138" max="16384" width="9.140625" style="1"/>
  </cols>
  <sheetData>
    <row r="1" spans="1:9" ht="13.5">
      <c r="A1" s="50"/>
      <c r="B1" s="51"/>
      <c r="I1" s="2" t="s">
        <v>146</v>
      </c>
    </row>
    <row r="2" spans="1:9" ht="13.5">
      <c r="A2" s="52"/>
      <c r="C2" s="53"/>
      <c r="I2" s="2" t="s">
        <v>147</v>
      </c>
    </row>
    <row r="3" spans="1:9">
      <c r="A3" s="54" t="s">
        <v>148</v>
      </c>
      <c r="B3" s="198" t="s">
        <v>149</v>
      </c>
      <c r="C3" s="199"/>
      <c r="D3" s="199"/>
      <c r="E3" s="199"/>
      <c r="F3" s="199"/>
      <c r="G3" s="199"/>
      <c r="H3" s="199"/>
      <c r="I3" s="200"/>
    </row>
    <row r="4" spans="1:9" ht="12.75" customHeight="1">
      <c r="A4" s="54" t="s">
        <v>150</v>
      </c>
      <c r="B4" s="198" t="s">
        <v>103</v>
      </c>
      <c r="C4" s="199"/>
      <c r="D4" s="199"/>
      <c r="E4" s="199"/>
      <c r="F4" s="199"/>
      <c r="G4" s="199"/>
      <c r="H4" s="199"/>
      <c r="I4" s="200"/>
    </row>
    <row r="5" spans="1:9">
      <c r="A5" s="54" t="s">
        <v>24</v>
      </c>
      <c r="B5" s="201">
        <v>24420</v>
      </c>
      <c r="C5" s="202"/>
      <c r="D5" s="202"/>
      <c r="E5" s="202"/>
      <c r="F5" s="202"/>
      <c r="G5" s="202"/>
      <c r="H5" s="202"/>
      <c r="I5" s="203"/>
    </row>
    <row r="6" spans="1:9">
      <c r="A6" s="54" t="s">
        <v>151</v>
      </c>
      <c r="B6" s="201">
        <v>420059834009</v>
      </c>
      <c r="C6" s="202"/>
      <c r="D6" s="202"/>
      <c r="E6" s="202"/>
      <c r="F6" s="202"/>
      <c r="G6" s="202"/>
      <c r="H6" s="202"/>
      <c r="I6" s="203"/>
    </row>
    <row r="7" spans="1:9">
      <c r="A7" s="54" t="s">
        <v>152</v>
      </c>
      <c r="B7" s="201"/>
      <c r="C7" s="202"/>
      <c r="D7" s="202"/>
      <c r="E7" s="202"/>
      <c r="F7" s="202"/>
      <c r="G7" s="202"/>
      <c r="H7" s="202"/>
      <c r="I7" s="203"/>
    </row>
    <row r="8" spans="1:9" ht="18" customHeight="1">
      <c r="D8" s="5"/>
      <c r="H8" s="55"/>
      <c r="I8" s="55"/>
    </row>
    <row r="9" spans="1:9" hidden="1"/>
    <row r="10" spans="1:9" ht="1.5" hidden="1" customHeight="1"/>
    <row r="11" spans="1:9" ht="18.75" customHeight="1" thickBot="1">
      <c r="A11" s="204" t="s">
        <v>153</v>
      </c>
      <c r="B11" s="205"/>
      <c r="C11" s="205"/>
      <c r="D11" s="205"/>
      <c r="E11" s="205"/>
      <c r="F11" s="205"/>
      <c r="G11" s="205"/>
      <c r="H11" s="205"/>
      <c r="I11" s="205"/>
    </row>
    <row r="12" spans="1:9" ht="12" customHeight="1" thickTop="1">
      <c r="A12" s="206"/>
      <c r="B12" s="206"/>
      <c r="C12" s="206"/>
      <c r="D12" s="206"/>
      <c r="E12" s="206"/>
      <c r="F12" s="206"/>
      <c r="G12" s="206"/>
      <c r="H12" s="206"/>
      <c r="I12" s="206"/>
    </row>
    <row r="13" spans="1:9" ht="18.75" customHeight="1">
      <c r="C13" s="206" t="s">
        <v>593</v>
      </c>
      <c r="D13" s="206"/>
      <c r="E13" s="206"/>
      <c r="F13" s="206"/>
      <c r="G13" s="206"/>
      <c r="H13" s="56"/>
    </row>
    <row r="14" spans="1:9">
      <c r="I14" s="1" t="s">
        <v>154</v>
      </c>
    </row>
    <row r="15" spans="1:9" ht="15" customHeight="1">
      <c r="A15" s="207" t="s">
        <v>155</v>
      </c>
      <c r="B15" s="211" t="s">
        <v>156</v>
      </c>
      <c r="C15" s="212"/>
      <c r="D15" s="57" t="s">
        <v>31</v>
      </c>
      <c r="E15" s="217" t="s">
        <v>157</v>
      </c>
      <c r="F15" s="218"/>
      <c r="G15" s="219"/>
      <c r="H15" s="220" t="s">
        <v>33</v>
      </c>
      <c r="I15" s="212"/>
    </row>
    <row r="16" spans="1:9" ht="15" customHeight="1">
      <c r="A16" s="208"/>
      <c r="B16" s="213"/>
      <c r="C16" s="214"/>
      <c r="D16" s="58"/>
      <c r="E16" s="222" t="s">
        <v>158</v>
      </c>
      <c r="F16" s="223"/>
      <c r="G16" s="224"/>
      <c r="H16" s="221"/>
      <c r="I16" s="216"/>
    </row>
    <row r="17" spans="1:9" ht="15" customHeight="1">
      <c r="A17" s="209"/>
      <c r="B17" s="213"/>
      <c r="C17" s="214"/>
      <c r="D17" s="58"/>
      <c r="E17" s="225"/>
      <c r="F17" s="226"/>
      <c r="G17" s="227"/>
      <c r="H17" s="59" t="s">
        <v>159</v>
      </c>
      <c r="I17" s="60" t="s">
        <v>160</v>
      </c>
    </row>
    <row r="18" spans="1:9" ht="15" customHeight="1">
      <c r="A18" s="210"/>
      <c r="B18" s="215"/>
      <c r="C18" s="216"/>
      <c r="D18" s="61"/>
      <c r="E18" s="228"/>
      <c r="F18" s="229"/>
      <c r="G18" s="230"/>
      <c r="H18" s="62" t="s">
        <v>161</v>
      </c>
      <c r="I18" s="63" t="s">
        <v>161</v>
      </c>
    </row>
    <row r="19" spans="1:9">
      <c r="A19" s="64">
        <v>1</v>
      </c>
      <c r="B19" s="197">
        <v>2</v>
      </c>
      <c r="C19" s="197"/>
      <c r="D19" s="64">
        <v>3</v>
      </c>
      <c r="E19" s="197">
        <v>4</v>
      </c>
      <c r="F19" s="197"/>
      <c r="G19" s="197"/>
      <c r="H19" s="64">
        <v>5</v>
      </c>
      <c r="I19" s="64">
        <v>6</v>
      </c>
    </row>
    <row r="20" spans="1:9" ht="15" customHeight="1">
      <c r="A20" s="30"/>
      <c r="B20" s="168" t="s">
        <v>162</v>
      </c>
      <c r="C20" s="168"/>
      <c r="D20" s="30"/>
      <c r="E20" s="194"/>
      <c r="F20" s="194"/>
      <c r="G20" s="194"/>
      <c r="H20" s="30"/>
      <c r="I20" s="30"/>
    </row>
    <row r="21" spans="1:9" ht="15" customHeight="1">
      <c r="A21" s="30"/>
      <c r="B21" s="164" t="s">
        <v>163</v>
      </c>
      <c r="C21" s="164"/>
      <c r="D21" s="30"/>
      <c r="E21" s="194"/>
      <c r="F21" s="194"/>
      <c r="G21" s="194"/>
      <c r="H21" s="65"/>
      <c r="I21" s="65"/>
    </row>
    <row r="22" spans="1:9" ht="13.5">
      <c r="A22" s="30"/>
      <c r="B22" s="168" t="s">
        <v>164</v>
      </c>
      <c r="C22" s="168"/>
      <c r="D22" s="30"/>
      <c r="E22" s="66">
        <v>2</v>
      </c>
      <c r="F22" s="67">
        <v>0</v>
      </c>
      <c r="G22" s="68">
        <v>1</v>
      </c>
      <c r="H22" s="69">
        <f>SUM(H23,H27,H31,H32)</f>
        <v>14978367</v>
      </c>
      <c r="I22" s="69">
        <f>SUM(I23,I27,I31,I32)</f>
        <v>26601247.949999999</v>
      </c>
    </row>
    <row r="23" spans="1:9" ht="15" customHeight="1">
      <c r="A23" s="30">
        <v>60</v>
      </c>
      <c r="B23" s="164" t="s">
        <v>165</v>
      </c>
      <c r="C23" s="164"/>
      <c r="D23" s="30"/>
      <c r="E23" s="66">
        <v>2</v>
      </c>
      <c r="F23" s="67">
        <v>0</v>
      </c>
      <c r="G23" s="68">
        <v>2</v>
      </c>
      <c r="H23" s="70">
        <f>SUM(H24:H26)</f>
        <v>3279455</v>
      </c>
      <c r="I23" s="70">
        <f>SUM(I24:I26)</f>
        <v>2880325.95</v>
      </c>
    </row>
    <row r="24" spans="1:9" ht="15" customHeight="1">
      <c r="A24" s="30">
        <v>600</v>
      </c>
      <c r="B24" s="195" t="s">
        <v>166</v>
      </c>
      <c r="C24" s="196"/>
      <c r="D24" s="30"/>
      <c r="E24" s="66">
        <v>2</v>
      </c>
      <c r="F24" s="67">
        <v>0</v>
      </c>
      <c r="G24" s="68">
        <v>3</v>
      </c>
      <c r="H24" s="71"/>
      <c r="I24" s="70"/>
    </row>
    <row r="25" spans="1:9" ht="15" customHeight="1">
      <c r="A25" s="30">
        <v>601</v>
      </c>
      <c r="B25" s="164" t="s">
        <v>167</v>
      </c>
      <c r="C25" s="164"/>
      <c r="D25" s="30"/>
      <c r="E25" s="66">
        <v>2</v>
      </c>
      <c r="F25" s="67">
        <v>0</v>
      </c>
      <c r="G25" s="68">
        <v>4</v>
      </c>
      <c r="H25" s="72">
        <v>3279455</v>
      </c>
      <c r="I25" s="72">
        <v>2880325.95</v>
      </c>
    </row>
    <row r="26" spans="1:9" ht="15" customHeight="1">
      <c r="A26" s="30">
        <v>602</v>
      </c>
      <c r="B26" s="164" t="s">
        <v>168</v>
      </c>
      <c r="C26" s="164"/>
      <c r="D26" s="30"/>
      <c r="E26" s="66">
        <v>2</v>
      </c>
      <c r="F26" s="67">
        <v>0</v>
      </c>
      <c r="G26" s="68">
        <v>5</v>
      </c>
      <c r="H26" s="70"/>
      <c r="I26" s="72"/>
    </row>
    <row r="27" spans="1:9" ht="15" customHeight="1">
      <c r="A27" s="30">
        <v>61</v>
      </c>
      <c r="B27" s="164" t="s">
        <v>169</v>
      </c>
      <c r="C27" s="164"/>
      <c r="D27" s="30"/>
      <c r="E27" s="66">
        <v>2</v>
      </c>
      <c r="F27" s="67">
        <v>0</v>
      </c>
      <c r="G27" s="68">
        <v>6</v>
      </c>
      <c r="H27" s="70">
        <f>SUM(H28:H30)</f>
        <v>11579126</v>
      </c>
      <c r="I27" s="70">
        <f>SUM(I28:I30)</f>
        <v>23524494</v>
      </c>
    </row>
    <row r="28" spans="1:9" ht="15" customHeight="1">
      <c r="A28" s="30">
        <v>610</v>
      </c>
      <c r="B28" s="164" t="s">
        <v>170</v>
      </c>
      <c r="C28" s="164"/>
      <c r="D28" s="30"/>
      <c r="E28" s="66">
        <v>2</v>
      </c>
      <c r="F28" s="67">
        <v>0</v>
      </c>
      <c r="G28" s="68">
        <v>7</v>
      </c>
      <c r="H28" s="70"/>
      <c r="I28" s="70"/>
    </row>
    <row r="29" spans="1:9" ht="15.75" customHeight="1">
      <c r="A29" s="30">
        <v>611</v>
      </c>
      <c r="B29" s="164" t="s">
        <v>171</v>
      </c>
      <c r="C29" s="164"/>
      <c r="D29" s="30"/>
      <c r="E29" s="66">
        <v>2</v>
      </c>
      <c r="F29" s="67">
        <v>0</v>
      </c>
      <c r="G29" s="68">
        <v>8</v>
      </c>
      <c r="H29" s="72">
        <v>8915407</v>
      </c>
      <c r="I29" s="72">
        <v>10991527</v>
      </c>
    </row>
    <row r="30" spans="1:9" ht="15" customHeight="1">
      <c r="A30" s="30">
        <v>612</v>
      </c>
      <c r="B30" s="164" t="s">
        <v>172</v>
      </c>
      <c r="C30" s="164"/>
      <c r="D30" s="30"/>
      <c r="E30" s="66">
        <v>2</v>
      </c>
      <c r="F30" s="67">
        <v>0</v>
      </c>
      <c r="G30" s="68">
        <v>9</v>
      </c>
      <c r="H30" s="72">
        <v>2663719</v>
      </c>
      <c r="I30" s="72">
        <v>12532967</v>
      </c>
    </row>
    <row r="31" spans="1:9" ht="15" customHeight="1">
      <c r="A31" s="30">
        <v>62</v>
      </c>
      <c r="B31" s="164" t="s">
        <v>173</v>
      </c>
      <c r="C31" s="164"/>
      <c r="D31" s="30"/>
      <c r="E31" s="66">
        <v>2</v>
      </c>
      <c r="F31" s="67">
        <v>1</v>
      </c>
      <c r="G31" s="68">
        <v>0</v>
      </c>
      <c r="H31" s="70"/>
      <c r="I31" s="72"/>
    </row>
    <row r="32" spans="1:9" ht="15" customHeight="1">
      <c r="A32" s="30">
        <v>65</v>
      </c>
      <c r="B32" s="164" t="s">
        <v>174</v>
      </c>
      <c r="C32" s="164"/>
      <c r="D32" s="30"/>
      <c r="E32" s="66">
        <v>2</v>
      </c>
      <c r="F32" s="67">
        <v>1</v>
      </c>
      <c r="G32" s="68">
        <v>1</v>
      </c>
      <c r="H32" s="70">
        <v>119786</v>
      </c>
      <c r="I32" s="72">
        <v>196428</v>
      </c>
    </row>
    <row r="33" spans="1:9" ht="15" customHeight="1">
      <c r="A33" s="30"/>
      <c r="B33" s="168" t="s">
        <v>175</v>
      </c>
      <c r="C33" s="168"/>
      <c r="D33" s="30"/>
      <c r="E33" s="66">
        <v>2</v>
      </c>
      <c r="F33" s="67">
        <v>1</v>
      </c>
      <c r="G33" s="68">
        <v>2</v>
      </c>
      <c r="H33" s="69">
        <f>SUM(H34,H35,H36,H40,H41,H42,H43-H44,H45)</f>
        <v>18008447.210000001</v>
      </c>
      <c r="I33" s="69">
        <f>SUM(I34,I35,I36,I40,I41,I42,I43-I44,I45)</f>
        <v>22226422.080000002</v>
      </c>
    </row>
    <row r="34" spans="1:9">
      <c r="A34" s="30">
        <v>50</v>
      </c>
      <c r="B34" s="164" t="s">
        <v>176</v>
      </c>
      <c r="C34" s="164"/>
      <c r="D34" s="30"/>
      <c r="E34" s="66">
        <v>2</v>
      </c>
      <c r="F34" s="67">
        <v>1</v>
      </c>
      <c r="G34" s="68">
        <v>3</v>
      </c>
      <c r="H34" s="72">
        <v>2368203</v>
      </c>
      <c r="I34" s="72">
        <v>2006186</v>
      </c>
    </row>
    <row r="35" spans="1:9">
      <c r="A35" s="30">
        <v>51</v>
      </c>
      <c r="B35" s="164" t="s">
        <v>177</v>
      </c>
      <c r="C35" s="164"/>
      <c r="D35" s="30"/>
      <c r="E35" s="66">
        <v>2</v>
      </c>
      <c r="F35" s="67">
        <v>1</v>
      </c>
      <c r="G35" s="68">
        <v>4</v>
      </c>
      <c r="H35" s="72">
        <v>5480741</v>
      </c>
      <c r="I35" s="72">
        <v>6598851</v>
      </c>
    </row>
    <row r="36" spans="1:9" ht="15" customHeight="1">
      <c r="A36" s="30">
        <v>52</v>
      </c>
      <c r="B36" s="164" t="s">
        <v>178</v>
      </c>
      <c r="C36" s="164"/>
      <c r="D36" s="30"/>
      <c r="E36" s="66">
        <v>2</v>
      </c>
      <c r="F36" s="67">
        <v>1</v>
      </c>
      <c r="G36" s="68">
        <v>5</v>
      </c>
      <c r="H36" s="70">
        <f>SUM(H37:H39)</f>
        <v>5853711</v>
      </c>
      <c r="I36" s="70">
        <f>SUM(I37:I39)</f>
        <v>6316365</v>
      </c>
    </row>
    <row r="37" spans="1:9" ht="15" customHeight="1">
      <c r="A37" s="30" t="s">
        <v>179</v>
      </c>
      <c r="B37" s="164" t="s">
        <v>180</v>
      </c>
      <c r="C37" s="164"/>
      <c r="D37" s="30"/>
      <c r="E37" s="66">
        <v>2</v>
      </c>
      <c r="F37" s="67">
        <v>1</v>
      </c>
      <c r="G37" s="68">
        <v>6</v>
      </c>
      <c r="H37" s="72">
        <v>4018190</v>
      </c>
      <c r="I37" s="72">
        <v>4011497</v>
      </c>
    </row>
    <row r="38" spans="1:9" ht="15" customHeight="1">
      <c r="A38" s="30" t="s">
        <v>181</v>
      </c>
      <c r="B38" s="164" t="s">
        <v>182</v>
      </c>
      <c r="C38" s="164"/>
      <c r="D38" s="30"/>
      <c r="E38" s="66">
        <v>2</v>
      </c>
      <c r="F38" s="67">
        <v>1</v>
      </c>
      <c r="G38" s="68">
        <v>7</v>
      </c>
      <c r="H38" s="72">
        <v>1090284</v>
      </c>
      <c r="I38" s="72">
        <v>1361881</v>
      </c>
    </row>
    <row r="39" spans="1:9" ht="15" customHeight="1">
      <c r="A39" s="30" t="s">
        <v>183</v>
      </c>
      <c r="B39" s="164" t="s">
        <v>184</v>
      </c>
      <c r="C39" s="164"/>
      <c r="D39" s="30"/>
      <c r="E39" s="66">
        <v>2</v>
      </c>
      <c r="F39" s="67">
        <v>1</v>
      </c>
      <c r="G39" s="68">
        <v>8</v>
      </c>
      <c r="H39" s="72">
        <v>745237</v>
      </c>
      <c r="I39" s="72">
        <v>942987</v>
      </c>
    </row>
    <row r="40" spans="1:9" ht="15" customHeight="1">
      <c r="A40" s="30">
        <v>53</v>
      </c>
      <c r="B40" s="164" t="s">
        <v>185</v>
      </c>
      <c r="C40" s="164"/>
      <c r="D40" s="30"/>
      <c r="E40" s="66">
        <v>2</v>
      </c>
      <c r="F40" s="67">
        <v>1</v>
      </c>
      <c r="G40" s="68">
        <v>9</v>
      </c>
      <c r="H40" s="72">
        <v>2071729</v>
      </c>
      <c r="I40" s="72">
        <v>2827797</v>
      </c>
    </row>
    <row r="41" spans="1:9" ht="15" customHeight="1">
      <c r="A41" s="30" t="s">
        <v>186</v>
      </c>
      <c r="B41" s="164" t="s">
        <v>187</v>
      </c>
      <c r="C41" s="164"/>
      <c r="D41" s="30"/>
      <c r="E41" s="66">
        <v>2</v>
      </c>
      <c r="F41" s="67">
        <v>2</v>
      </c>
      <c r="G41" s="68">
        <v>0</v>
      </c>
      <c r="H41" s="72">
        <v>1842403</v>
      </c>
      <c r="I41" s="72">
        <v>1898064</v>
      </c>
    </row>
    <row r="42" spans="1:9" ht="15" customHeight="1">
      <c r="A42" s="30" t="s">
        <v>188</v>
      </c>
      <c r="B42" s="164" t="s">
        <v>189</v>
      </c>
      <c r="C42" s="164"/>
      <c r="D42" s="30"/>
      <c r="E42" s="66">
        <v>2</v>
      </c>
      <c r="F42" s="67">
        <v>2</v>
      </c>
      <c r="G42" s="68">
        <v>1</v>
      </c>
      <c r="H42" s="73"/>
      <c r="I42" s="70"/>
    </row>
    <row r="43" spans="1:9" ht="15" customHeight="1">
      <c r="A43" s="30">
        <v>55</v>
      </c>
      <c r="B43" s="164" t="s">
        <v>190</v>
      </c>
      <c r="C43" s="164"/>
      <c r="D43" s="30"/>
      <c r="E43" s="66">
        <v>2</v>
      </c>
      <c r="F43" s="67">
        <v>2</v>
      </c>
      <c r="G43" s="68">
        <v>2</v>
      </c>
      <c r="H43" s="72">
        <v>3073599</v>
      </c>
      <c r="I43" s="72">
        <v>3844885</v>
      </c>
    </row>
    <row r="44" spans="1:9" ht="15" customHeight="1">
      <c r="A44" s="30" t="s">
        <v>191</v>
      </c>
      <c r="B44" s="164" t="s">
        <v>192</v>
      </c>
      <c r="C44" s="164"/>
      <c r="D44" s="30"/>
      <c r="E44" s="66">
        <v>2</v>
      </c>
      <c r="F44" s="67">
        <v>2</v>
      </c>
      <c r="G44" s="68">
        <v>3</v>
      </c>
      <c r="H44" s="72">
        <v>7360568.1600000001</v>
      </c>
      <c r="I44" s="72">
        <v>8616316.8099999987</v>
      </c>
    </row>
    <row r="45" spans="1:9" ht="15" customHeight="1">
      <c r="A45" s="30" t="s">
        <v>193</v>
      </c>
      <c r="B45" s="164" t="s">
        <v>194</v>
      </c>
      <c r="C45" s="164"/>
      <c r="D45" s="30"/>
      <c r="E45" s="66">
        <v>2</v>
      </c>
      <c r="F45" s="67">
        <v>2</v>
      </c>
      <c r="G45" s="68">
        <v>4</v>
      </c>
      <c r="H45" s="72">
        <v>4678629.37</v>
      </c>
      <c r="I45" s="72">
        <v>7350590.8899999997</v>
      </c>
    </row>
    <row r="46" spans="1:9" ht="15" customHeight="1">
      <c r="A46" s="30"/>
      <c r="B46" s="168" t="s">
        <v>195</v>
      </c>
      <c r="C46" s="168"/>
      <c r="D46" s="30"/>
      <c r="E46" s="66">
        <v>2</v>
      </c>
      <c r="F46" s="67">
        <v>2</v>
      </c>
      <c r="G46" s="68">
        <v>5</v>
      </c>
      <c r="H46" s="69"/>
      <c r="I46" s="69">
        <f>SUM(I22-I33)</f>
        <v>4374825.8699999973</v>
      </c>
    </row>
    <row r="47" spans="1:9" ht="15" customHeight="1">
      <c r="A47" s="30"/>
      <c r="B47" s="168" t="s">
        <v>196</v>
      </c>
      <c r="C47" s="168"/>
      <c r="D47" s="30"/>
      <c r="E47" s="66">
        <v>2</v>
      </c>
      <c r="F47" s="67">
        <v>2</v>
      </c>
      <c r="G47" s="68">
        <v>6</v>
      </c>
      <c r="H47" s="69">
        <f>H33-H22</f>
        <v>3030080.2100000009</v>
      </c>
      <c r="I47" s="65"/>
    </row>
    <row r="48" spans="1:9" ht="15" customHeight="1">
      <c r="A48" s="30"/>
      <c r="B48" s="164" t="s">
        <v>197</v>
      </c>
      <c r="C48" s="164"/>
      <c r="D48" s="30"/>
      <c r="E48" s="66"/>
      <c r="F48" s="67"/>
      <c r="G48" s="74"/>
      <c r="H48" s="65"/>
      <c r="I48" s="65"/>
    </row>
    <row r="49" spans="1:9" ht="15" customHeight="1">
      <c r="A49" s="30">
        <v>66</v>
      </c>
      <c r="B49" s="168" t="s">
        <v>198</v>
      </c>
      <c r="C49" s="168"/>
      <c r="D49" s="30"/>
      <c r="E49" s="66">
        <v>2</v>
      </c>
      <c r="F49" s="67">
        <v>2</v>
      </c>
      <c r="G49" s="74">
        <v>7</v>
      </c>
      <c r="H49" s="69">
        <f>SUM(H50:H55)</f>
        <v>33113</v>
      </c>
      <c r="I49" s="69">
        <f>SUM(I50:I55)</f>
        <v>877517</v>
      </c>
    </row>
    <row r="50" spans="1:9" ht="15" customHeight="1">
      <c r="A50" s="30">
        <v>660</v>
      </c>
      <c r="B50" s="164" t="s">
        <v>199</v>
      </c>
      <c r="C50" s="164"/>
      <c r="D50" s="30"/>
      <c r="E50" s="66">
        <v>2</v>
      </c>
      <c r="F50" s="67">
        <v>2</v>
      </c>
      <c r="G50" s="74">
        <v>8</v>
      </c>
      <c r="H50" s="65"/>
      <c r="I50" s="65"/>
    </row>
    <row r="51" spans="1:9" ht="15" customHeight="1">
      <c r="A51" s="30">
        <v>661</v>
      </c>
      <c r="B51" s="164" t="s">
        <v>200</v>
      </c>
      <c r="C51" s="164"/>
      <c r="D51" s="30"/>
      <c r="E51" s="66">
        <v>2</v>
      </c>
      <c r="F51" s="67">
        <v>2</v>
      </c>
      <c r="G51" s="68">
        <v>9</v>
      </c>
      <c r="H51" s="72">
        <v>12895</v>
      </c>
      <c r="I51" s="72">
        <v>11555</v>
      </c>
    </row>
    <row r="52" spans="1:9" ht="15" customHeight="1">
      <c r="A52" s="30">
        <v>662</v>
      </c>
      <c r="B52" s="164" t="s">
        <v>201</v>
      </c>
      <c r="C52" s="164"/>
      <c r="D52" s="30"/>
      <c r="E52" s="66">
        <v>2</v>
      </c>
      <c r="F52" s="67">
        <v>3</v>
      </c>
      <c r="G52" s="68">
        <v>0</v>
      </c>
      <c r="H52" s="72">
        <v>20218</v>
      </c>
      <c r="I52" s="72">
        <v>165974</v>
      </c>
    </row>
    <row r="53" spans="1:9" ht="15" customHeight="1">
      <c r="A53" s="30">
        <v>663</v>
      </c>
      <c r="B53" s="164" t="s">
        <v>202</v>
      </c>
      <c r="C53" s="164"/>
      <c r="D53" s="30"/>
      <c r="E53" s="66">
        <v>2</v>
      </c>
      <c r="F53" s="67">
        <v>3</v>
      </c>
      <c r="G53" s="68">
        <v>1</v>
      </c>
      <c r="H53" s="73"/>
      <c r="I53" s="70"/>
    </row>
    <row r="54" spans="1:9" ht="15" customHeight="1">
      <c r="A54" s="30">
        <v>664</v>
      </c>
      <c r="B54" s="164" t="s">
        <v>203</v>
      </c>
      <c r="C54" s="164"/>
      <c r="D54" s="30"/>
      <c r="E54" s="66">
        <v>2</v>
      </c>
      <c r="F54" s="67">
        <v>3</v>
      </c>
      <c r="G54" s="68">
        <v>2</v>
      </c>
      <c r="H54" s="70"/>
      <c r="I54" s="70"/>
    </row>
    <row r="55" spans="1:9" ht="15" customHeight="1">
      <c r="A55" s="30">
        <v>669</v>
      </c>
      <c r="B55" s="164" t="s">
        <v>204</v>
      </c>
      <c r="C55" s="164"/>
      <c r="D55" s="30"/>
      <c r="E55" s="66">
        <v>2</v>
      </c>
      <c r="F55" s="67">
        <v>3</v>
      </c>
      <c r="G55" s="68">
        <v>3</v>
      </c>
      <c r="H55" s="72"/>
      <c r="I55" s="72">
        <v>699988</v>
      </c>
    </row>
    <row r="56" spans="1:9" ht="15" customHeight="1">
      <c r="A56" s="30">
        <v>56</v>
      </c>
      <c r="B56" s="168" t="s">
        <v>205</v>
      </c>
      <c r="C56" s="168"/>
      <c r="D56" s="30"/>
      <c r="E56" s="66">
        <v>2</v>
      </c>
      <c r="F56" s="67">
        <v>3</v>
      </c>
      <c r="G56" s="68">
        <v>4</v>
      </c>
      <c r="H56" s="69">
        <f>SUM(H57:H61)</f>
        <v>929969</v>
      </c>
      <c r="I56" s="69">
        <f>SUM(I57:I61)</f>
        <v>343996</v>
      </c>
    </row>
    <row r="57" spans="1:9" ht="15" customHeight="1">
      <c r="A57" s="30">
        <v>560</v>
      </c>
      <c r="B57" s="164" t="s">
        <v>206</v>
      </c>
      <c r="C57" s="164"/>
      <c r="D57" s="30"/>
      <c r="E57" s="66">
        <v>2</v>
      </c>
      <c r="F57" s="67">
        <v>3</v>
      </c>
      <c r="G57" s="68">
        <v>5</v>
      </c>
      <c r="H57" s="65"/>
      <c r="I57" s="65"/>
    </row>
    <row r="58" spans="1:9" ht="15" customHeight="1">
      <c r="A58" s="30">
        <v>561</v>
      </c>
      <c r="B58" s="164" t="s">
        <v>207</v>
      </c>
      <c r="C58" s="164"/>
      <c r="D58" s="30"/>
      <c r="E58" s="66">
        <v>2</v>
      </c>
      <c r="F58" s="67">
        <v>3</v>
      </c>
      <c r="G58" s="68">
        <v>6</v>
      </c>
      <c r="H58" s="72">
        <v>344484</v>
      </c>
      <c r="I58" s="72">
        <v>290797</v>
      </c>
    </row>
    <row r="59" spans="1:9" ht="15" customHeight="1">
      <c r="A59" s="30">
        <v>562</v>
      </c>
      <c r="B59" s="164" t="s">
        <v>208</v>
      </c>
      <c r="C59" s="164"/>
      <c r="D59" s="30"/>
      <c r="E59" s="66">
        <v>2</v>
      </c>
      <c r="F59" s="67">
        <v>3</v>
      </c>
      <c r="G59" s="68">
        <v>7</v>
      </c>
      <c r="H59" s="72">
        <v>22841</v>
      </c>
      <c r="I59" s="72">
        <v>53199</v>
      </c>
    </row>
    <row r="60" spans="1:9" ht="15" customHeight="1">
      <c r="A60" s="30">
        <v>563</v>
      </c>
      <c r="B60" s="164" t="s">
        <v>209</v>
      </c>
      <c r="C60" s="164"/>
      <c r="D60" s="30"/>
      <c r="E60" s="66">
        <v>2</v>
      </c>
      <c r="F60" s="67">
        <v>3</v>
      </c>
      <c r="G60" s="68">
        <v>8</v>
      </c>
      <c r="H60" s="73"/>
      <c r="I60" s="70"/>
    </row>
    <row r="61" spans="1:9" ht="15" customHeight="1">
      <c r="A61" s="30">
        <v>569</v>
      </c>
      <c r="B61" s="164" t="s">
        <v>210</v>
      </c>
      <c r="C61" s="164"/>
      <c r="D61" s="30"/>
      <c r="E61" s="66">
        <v>2</v>
      </c>
      <c r="F61" s="67">
        <v>3</v>
      </c>
      <c r="G61" s="68">
        <v>9</v>
      </c>
      <c r="H61" s="70">
        <v>562644</v>
      </c>
      <c r="I61" s="72"/>
    </row>
    <row r="62" spans="1:9" ht="15" customHeight="1">
      <c r="A62" s="30"/>
      <c r="B62" s="168" t="s">
        <v>211</v>
      </c>
      <c r="C62" s="168"/>
      <c r="D62" s="30"/>
      <c r="E62" s="66">
        <v>2</v>
      </c>
      <c r="F62" s="67">
        <v>4</v>
      </c>
      <c r="G62" s="68">
        <v>0</v>
      </c>
      <c r="H62" s="69"/>
      <c r="I62" s="69">
        <f>+I49-I56</f>
        <v>533521</v>
      </c>
    </row>
    <row r="63" spans="1:9" ht="15" customHeight="1">
      <c r="A63" s="30"/>
      <c r="B63" s="168" t="s">
        <v>212</v>
      </c>
      <c r="C63" s="168"/>
      <c r="D63" s="30"/>
      <c r="E63" s="66">
        <v>2</v>
      </c>
      <c r="F63" s="67">
        <v>4</v>
      </c>
      <c r="G63" s="68">
        <v>1</v>
      </c>
      <c r="H63" s="69">
        <f>SUM(H56-H49)</f>
        <v>896856</v>
      </c>
      <c r="I63" s="69"/>
    </row>
    <row r="64" spans="1:9" ht="15" customHeight="1">
      <c r="A64" s="30"/>
      <c r="B64" s="168" t="s">
        <v>213</v>
      </c>
      <c r="C64" s="168"/>
      <c r="D64" s="30"/>
      <c r="E64" s="66">
        <v>2</v>
      </c>
      <c r="F64" s="67">
        <v>4</v>
      </c>
      <c r="G64" s="68">
        <v>2</v>
      </c>
      <c r="H64" s="69"/>
      <c r="I64" s="69">
        <f>SUM(I46-I47+I62-I63)</f>
        <v>4908346.8699999973</v>
      </c>
    </row>
    <row r="65" spans="1:9" ht="15" customHeight="1">
      <c r="A65" s="30"/>
      <c r="B65" s="168" t="s">
        <v>214</v>
      </c>
      <c r="C65" s="168"/>
      <c r="D65" s="30"/>
      <c r="E65" s="66">
        <v>2</v>
      </c>
      <c r="F65" s="67">
        <v>4</v>
      </c>
      <c r="G65" s="68">
        <v>3</v>
      </c>
      <c r="H65" s="69">
        <f>+H46+H47-H62+H63</f>
        <v>3926936.2100000009</v>
      </c>
      <c r="I65" s="65"/>
    </row>
    <row r="66" spans="1:9" ht="15" customHeight="1">
      <c r="A66" s="30"/>
      <c r="B66" s="164" t="s">
        <v>215</v>
      </c>
      <c r="C66" s="164"/>
      <c r="D66" s="30"/>
      <c r="E66" s="66"/>
      <c r="F66" s="67"/>
      <c r="G66" s="74"/>
      <c r="H66" s="65"/>
      <c r="I66" s="65"/>
    </row>
    <row r="67" spans="1:9" ht="25.5" customHeight="1">
      <c r="A67" s="192" t="s">
        <v>216</v>
      </c>
      <c r="B67" s="168" t="s">
        <v>217</v>
      </c>
      <c r="C67" s="168"/>
      <c r="D67" s="194"/>
      <c r="E67" s="175">
        <v>2</v>
      </c>
      <c r="F67" s="179">
        <v>4</v>
      </c>
      <c r="G67" s="180">
        <v>4</v>
      </c>
      <c r="H67" s="184">
        <f>SUM(H68:H76)</f>
        <v>174164</v>
      </c>
      <c r="I67" s="184">
        <f>SUM(I68:I76)</f>
        <v>18357</v>
      </c>
    </row>
    <row r="68" spans="1:9" ht="13.5" customHeight="1">
      <c r="A68" s="193"/>
      <c r="B68" s="168"/>
      <c r="C68" s="168"/>
      <c r="D68" s="194"/>
      <c r="E68" s="175"/>
      <c r="F68" s="179"/>
      <c r="G68" s="180"/>
      <c r="H68" s="185"/>
      <c r="I68" s="185"/>
    </row>
    <row r="69" spans="1:9" ht="15" customHeight="1">
      <c r="A69" s="30">
        <v>670</v>
      </c>
      <c r="B69" s="164" t="s">
        <v>218</v>
      </c>
      <c r="C69" s="164"/>
      <c r="D69" s="30"/>
      <c r="E69" s="66">
        <v>2</v>
      </c>
      <c r="F69" s="67">
        <v>4</v>
      </c>
      <c r="G69" s="68">
        <v>5</v>
      </c>
      <c r="H69" s="72">
        <v>1300</v>
      </c>
      <c r="I69" s="72">
        <v>9452</v>
      </c>
    </row>
    <row r="70" spans="1:9" ht="15" customHeight="1">
      <c r="A70" s="30">
        <v>671</v>
      </c>
      <c r="B70" s="164" t="s">
        <v>219</v>
      </c>
      <c r="C70" s="164"/>
      <c r="D70" s="30"/>
      <c r="E70" s="66">
        <v>2</v>
      </c>
      <c r="F70" s="67">
        <v>4</v>
      </c>
      <c r="G70" s="68">
        <v>6</v>
      </c>
      <c r="H70" s="70"/>
      <c r="I70" s="70"/>
    </row>
    <row r="71" spans="1:9" ht="15" customHeight="1">
      <c r="A71" s="30">
        <v>672</v>
      </c>
      <c r="B71" s="164" t="s">
        <v>220</v>
      </c>
      <c r="C71" s="164"/>
      <c r="D71" s="30"/>
      <c r="E71" s="66">
        <v>2</v>
      </c>
      <c r="F71" s="67">
        <v>4</v>
      </c>
      <c r="G71" s="68">
        <v>7</v>
      </c>
      <c r="H71" s="70"/>
      <c r="I71" s="70"/>
    </row>
    <row r="72" spans="1:9" ht="15" customHeight="1">
      <c r="A72" s="30">
        <v>674</v>
      </c>
      <c r="B72" s="164" t="s">
        <v>221</v>
      </c>
      <c r="C72" s="164"/>
      <c r="D72" s="30"/>
      <c r="E72" s="66">
        <v>2</v>
      </c>
      <c r="F72" s="67">
        <v>4</v>
      </c>
      <c r="G72" s="68">
        <v>8</v>
      </c>
      <c r="H72" s="70"/>
      <c r="I72" s="70"/>
    </row>
    <row r="73" spans="1:9" ht="15" customHeight="1">
      <c r="A73" s="30">
        <v>675</v>
      </c>
      <c r="B73" s="164" t="s">
        <v>222</v>
      </c>
      <c r="C73" s="164"/>
      <c r="D73" s="30"/>
      <c r="E73" s="66">
        <v>2</v>
      </c>
      <c r="F73" s="67">
        <v>4</v>
      </c>
      <c r="G73" s="68">
        <v>9</v>
      </c>
      <c r="H73" s="70"/>
      <c r="I73" s="70"/>
    </row>
    <row r="74" spans="1:9" ht="15" customHeight="1">
      <c r="A74" s="30">
        <v>676</v>
      </c>
      <c r="B74" s="164" t="s">
        <v>223</v>
      </c>
      <c r="C74" s="164"/>
      <c r="D74" s="30"/>
      <c r="E74" s="66">
        <v>2</v>
      </c>
      <c r="F74" s="67">
        <v>5</v>
      </c>
      <c r="G74" s="68">
        <v>0</v>
      </c>
      <c r="H74" s="70"/>
      <c r="I74" s="70"/>
    </row>
    <row r="75" spans="1:9" ht="15" customHeight="1">
      <c r="A75" s="30">
        <v>677</v>
      </c>
      <c r="B75" s="164" t="s">
        <v>224</v>
      </c>
      <c r="C75" s="164"/>
      <c r="D75" s="30"/>
      <c r="E75" s="66">
        <v>2</v>
      </c>
      <c r="F75" s="67">
        <v>5</v>
      </c>
      <c r="G75" s="68">
        <v>1</v>
      </c>
      <c r="H75" s="72">
        <v>172864</v>
      </c>
      <c r="I75" s="72">
        <v>8905</v>
      </c>
    </row>
    <row r="76" spans="1:9" ht="15.75" customHeight="1">
      <c r="A76" s="30">
        <v>678</v>
      </c>
      <c r="B76" s="164" t="s">
        <v>225</v>
      </c>
      <c r="C76" s="164"/>
      <c r="D76" s="30"/>
      <c r="E76" s="66">
        <v>2</v>
      </c>
      <c r="F76" s="67">
        <v>5</v>
      </c>
      <c r="G76" s="68">
        <v>2</v>
      </c>
      <c r="H76" s="65"/>
      <c r="I76" s="70"/>
    </row>
    <row r="77" spans="1:9" ht="15" customHeight="1">
      <c r="A77" s="30">
        <v>679</v>
      </c>
      <c r="B77" s="164" t="s">
        <v>226</v>
      </c>
      <c r="C77" s="164"/>
      <c r="D77" s="30"/>
      <c r="E77" s="66">
        <v>2</v>
      </c>
      <c r="F77" s="67">
        <v>5</v>
      </c>
      <c r="G77" s="68">
        <v>3</v>
      </c>
      <c r="H77" s="65"/>
      <c r="I77" s="70"/>
    </row>
    <row r="78" spans="1:9" ht="12.75" customHeight="1">
      <c r="A78" s="186" t="s">
        <v>227</v>
      </c>
      <c r="B78" s="188" t="s">
        <v>228</v>
      </c>
      <c r="C78" s="189"/>
      <c r="D78" s="75"/>
      <c r="E78" s="76">
        <v>2</v>
      </c>
      <c r="F78" s="179">
        <v>5</v>
      </c>
      <c r="G78" s="178">
        <v>4</v>
      </c>
      <c r="H78" s="184">
        <f>SUM(H80:H88)</f>
        <v>587752</v>
      </c>
      <c r="I78" s="184">
        <f>SUM(I80:I88)</f>
        <v>2629148</v>
      </c>
    </row>
    <row r="79" spans="1:9" ht="30" customHeight="1">
      <c r="A79" s="187"/>
      <c r="B79" s="190"/>
      <c r="C79" s="191"/>
      <c r="D79" s="77"/>
      <c r="E79" s="78"/>
      <c r="F79" s="179"/>
      <c r="G79" s="178"/>
      <c r="H79" s="185"/>
      <c r="I79" s="185"/>
    </row>
    <row r="80" spans="1:9" ht="15" customHeight="1">
      <c r="A80" s="30">
        <v>570</v>
      </c>
      <c r="B80" s="164" t="s">
        <v>229</v>
      </c>
      <c r="C80" s="164"/>
      <c r="D80" s="30"/>
      <c r="E80" s="66">
        <v>2</v>
      </c>
      <c r="F80" s="67">
        <v>5</v>
      </c>
      <c r="G80" s="68">
        <v>5</v>
      </c>
      <c r="H80" s="72">
        <v>1268</v>
      </c>
      <c r="I80" s="72">
        <v>6273</v>
      </c>
    </row>
    <row r="81" spans="1:9" ht="15" customHeight="1">
      <c r="A81" s="30">
        <v>571</v>
      </c>
      <c r="B81" s="164" t="s">
        <v>230</v>
      </c>
      <c r="C81" s="164"/>
      <c r="D81" s="30"/>
      <c r="E81" s="66">
        <v>2</v>
      </c>
      <c r="F81" s="67">
        <v>5</v>
      </c>
      <c r="G81" s="68">
        <v>6</v>
      </c>
      <c r="H81" s="70"/>
      <c r="I81" s="70"/>
    </row>
    <row r="82" spans="1:9" ht="15" customHeight="1">
      <c r="A82" s="30">
        <v>572</v>
      </c>
      <c r="B82" s="164" t="s">
        <v>231</v>
      </c>
      <c r="C82" s="164"/>
      <c r="D82" s="30"/>
      <c r="E82" s="66">
        <v>2</v>
      </c>
      <c r="F82" s="67">
        <v>5</v>
      </c>
      <c r="G82" s="68">
        <v>7</v>
      </c>
      <c r="H82" s="70"/>
      <c r="I82" s="70"/>
    </row>
    <row r="83" spans="1:9" ht="15" customHeight="1">
      <c r="A83" s="30">
        <v>574</v>
      </c>
      <c r="B83" s="164" t="s">
        <v>232</v>
      </c>
      <c r="C83" s="164"/>
      <c r="D83" s="30"/>
      <c r="E83" s="66">
        <v>2</v>
      </c>
      <c r="F83" s="67">
        <v>5</v>
      </c>
      <c r="G83" s="68">
        <v>8</v>
      </c>
      <c r="H83" s="70"/>
      <c r="I83" s="70"/>
    </row>
    <row r="84" spans="1:9" ht="15" customHeight="1">
      <c r="A84" s="30">
        <v>575</v>
      </c>
      <c r="B84" s="164" t="s">
        <v>233</v>
      </c>
      <c r="C84" s="164"/>
      <c r="D84" s="30"/>
      <c r="E84" s="66">
        <v>2</v>
      </c>
      <c r="F84" s="67">
        <v>5</v>
      </c>
      <c r="G84" s="68">
        <v>9</v>
      </c>
      <c r="H84" s="70"/>
      <c r="I84" s="70"/>
    </row>
    <row r="85" spans="1:9" ht="15" customHeight="1">
      <c r="A85" s="30">
        <v>576</v>
      </c>
      <c r="B85" s="164" t="s">
        <v>234</v>
      </c>
      <c r="C85" s="164"/>
      <c r="D85" s="30"/>
      <c r="E85" s="66">
        <v>2</v>
      </c>
      <c r="F85" s="67">
        <v>6</v>
      </c>
      <c r="G85" s="68">
        <v>0</v>
      </c>
      <c r="H85" s="70"/>
      <c r="I85" s="70"/>
    </row>
    <row r="86" spans="1:9" ht="15" customHeight="1">
      <c r="A86" s="30">
        <v>577</v>
      </c>
      <c r="B86" s="164" t="s">
        <v>235</v>
      </c>
      <c r="C86" s="164"/>
      <c r="D86" s="30"/>
      <c r="E86" s="66">
        <v>2</v>
      </c>
      <c r="F86" s="67">
        <v>6</v>
      </c>
      <c r="G86" s="68">
        <v>1</v>
      </c>
      <c r="H86" s="70"/>
      <c r="I86" s="70"/>
    </row>
    <row r="87" spans="1:9" ht="15" customHeight="1">
      <c r="A87" s="30">
        <v>578</v>
      </c>
      <c r="B87" s="164" t="s">
        <v>236</v>
      </c>
      <c r="C87" s="164"/>
      <c r="D87" s="30"/>
      <c r="E87" s="66">
        <v>2</v>
      </c>
      <c r="F87" s="67">
        <v>6</v>
      </c>
      <c r="G87" s="68">
        <v>2</v>
      </c>
      <c r="H87" s="72"/>
      <c r="I87" s="72">
        <v>1821503</v>
      </c>
    </row>
    <row r="88" spans="1:9" ht="15" customHeight="1">
      <c r="A88" s="30">
        <v>579</v>
      </c>
      <c r="B88" s="164" t="s">
        <v>237</v>
      </c>
      <c r="C88" s="164"/>
      <c r="D88" s="30"/>
      <c r="E88" s="66">
        <v>2</v>
      </c>
      <c r="F88" s="67">
        <v>6</v>
      </c>
      <c r="G88" s="68">
        <v>3</v>
      </c>
      <c r="H88" s="72">
        <v>586484</v>
      </c>
      <c r="I88" s="72">
        <v>801372</v>
      </c>
    </row>
    <row r="89" spans="1:9" ht="15" customHeight="1">
      <c r="A89" s="30"/>
      <c r="B89" s="168" t="s">
        <v>238</v>
      </c>
      <c r="C89" s="168"/>
      <c r="D89" s="30"/>
      <c r="E89" s="66">
        <v>2</v>
      </c>
      <c r="F89" s="67">
        <v>6</v>
      </c>
      <c r="G89" s="68">
        <v>4</v>
      </c>
      <c r="H89" s="65"/>
      <c r="I89" s="65"/>
    </row>
    <row r="90" spans="1:9" ht="15" customHeight="1">
      <c r="A90" s="30"/>
      <c r="B90" s="168" t="s">
        <v>239</v>
      </c>
      <c r="C90" s="168"/>
      <c r="D90" s="30"/>
      <c r="E90" s="66">
        <v>2</v>
      </c>
      <c r="F90" s="67">
        <v>6</v>
      </c>
      <c r="G90" s="68">
        <v>5</v>
      </c>
      <c r="H90" s="79">
        <f>SUM(H78-H67)</f>
        <v>413588</v>
      </c>
      <c r="I90" s="79">
        <f>SUM(I78-I67)</f>
        <v>2610791</v>
      </c>
    </row>
    <row r="91" spans="1:9" ht="48" customHeight="1">
      <c r="A91" s="30"/>
      <c r="B91" s="164" t="s">
        <v>240</v>
      </c>
      <c r="C91" s="164"/>
      <c r="D91" s="30"/>
      <c r="E91" s="66"/>
      <c r="F91" s="67"/>
      <c r="G91" s="74"/>
      <c r="H91" s="65"/>
      <c r="I91" s="65"/>
    </row>
    <row r="92" spans="1:9" ht="15" customHeight="1">
      <c r="A92" s="30" t="s">
        <v>241</v>
      </c>
      <c r="B92" s="168" t="s">
        <v>242</v>
      </c>
      <c r="C92" s="168"/>
      <c r="D92" s="30"/>
      <c r="E92" s="66">
        <v>2</v>
      </c>
      <c r="F92" s="67">
        <v>6</v>
      </c>
      <c r="G92" s="68">
        <v>6</v>
      </c>
      <c r="H92" s="65"/>
      <c r="I92" s="65"/>
    </row>
    <row r="93" spans="1:9" ht="15" customHeight="1">
      <c r="A93" s="30">
        <v>680</v>
      </c>
      <c r="B93" s="164" t="s">
        <v>243</v>
      </c>
      <c r="C93" s="164"/>
      <c r="D93" s="30"/>
      <c r="E93" s="66">
        <v>2</v>
      </c>
      <c r="F93" s="67">
        <v>6</v>
      </c>
      <c r="G93" s="68">
        <v>7</v>
      </c>
      <c r="H93" s="65"/>
      <c r="I93" s="65"/>
    </row>
    <row r="94" spans="1:9" ht="15" customHeight="1">
      <c r="A94" s="30">
        <v>681</v>
      </c>
      <c r="B94" s="164" t="s">
        <v>244</v>
      </c>
      <c r="C94" s="164"/>
      <c r="D94" s="30"/>
      <c r="E94" s="66">
        <v>2</v>
      </c>
      <c r="F94" s="67">
        <v>6</v>
      </c>
      <c r="G94" s="68">
        <v>8</v>
      </c>
      <c r="H94" s="65"/>
      <c r="I94" s="65"/>
    </row>
    <row r="95" spans="1:9" ht="25.5" customHeight="1">
      <c r="A95" s="30">
        <v>682</v>
      </c>
      <c r="B95" s="164" t="s">
        <v>245</v>
      </c>
      <c r="C95" s="164"/>
      <c r="D95" s="30"/>
      <c r="E95" s="66">
        <v>2</v>
      </c>
      <c r="F95" s="67">
        <v>6</v>
      </c>
      <c r="G95" s="68">
        <v>9</v>
      </c>
      <c r="H95" s="65"/>
      <c r="I95" s="65"/>
    </row>
    <row r="96" spans="1:9" ht="25.5" customHeight="1">
      <c r="A96" s="30">
        <v>683</v>
      </c>
      <c r="B96" s="164" t="s">
        <v>246</v>
      </c>
      <c r="C96" s="164"/>
      <c r="D96" s="30"/>
      <c r="E96" s="66">
        <v>2</v>
      </c>
      <c r="F96" s="67">
        <v>7</v>
      </c>
      <c r="G96" s="68">
        <v>0</v>
      </c>
      <c r="H96" s="65"/>
      <c r="I96" s="65"/>
    </row>
    <row r="97" spans="1:9" ht="25.5" customHeight="1">
      <c r="A97" s="30">
        <v>684</v>
      </c>
      <c r="B97" s="164" t="s">
        <v>247</v>
      </c>
      <c r="C97" s="164"/>
      <c r="D97" s="30"/>
      <c r="E97" s="66">
        <v>2</v>
      </c>
      <c r="F97" s="67">
        <v>7</v>
      </c>
      <c r="G97" s="68">
        <v>1</v>
      </c>
      <c r="H97" s="65"/>
      <c r="I97" s="65"/>
    </row>
    <row r="98" spans="1:9" ht="15" customHeight="1">
      <c r="A98" s="30">
        <v>685</v>
      </c>
      <c r="B98" s="164" t="s">
        <v>248</v>
      </c>
      <c r="C98" s="164"/>
      <c r="D98" s="30"/>
      <c r="E98" s="66">
        <v>2</v>
      </c>
      <c r="F98" s="67">
        <v>7</v>
      </c>
      <c r="G98" s="68">
        <v>2</v>
      </c>
      <c r="H98" s="65"/>
      <c r="I98" s="65"/>
    </row>
    <row r="99" spans="1:9" ht="15" customHeight="1">
      <c r="A99" s="30">
        <v>686</v>
      </c>
      <c r="B99" s="164" t="s">
        <v>235</v>
      </c>
      <c r="C99" s="164"/>
      <c r="D99" s="30"/>
      <c r="E99" s="66">
        <v>2</v>
      </c>
      <c r="F99" s="67">
        <v>7</v>
      </c>
      <c r="G99" s="68">
        <v>3</v>
      </c>
      <c r="H99" s="65"/>
      <c r="I99" s="65"/>
    </row>
    <row r="100" spans="1:9" ht="15" customHeight="1">
      <c r="A100" s="30">
        <v>687</v>
      </c>
      <c r="B100" s="164" t="s">
        <v>249</v>
      </c>
      <c r="C100" s="164"/>
      <c r="D100" s="30"/>
      <c r="E100" s="66">
        <v>2</v>
      </c>
      <c r="F100" s="67">
        <v>7</v>
      </c>
      <c r="G100" s="68">
        <v>4</v>
      </c>
      <c r="H100" s="65"/>
      <c r="I100" s="65"/>
    </row>
    <row r="101" spans="1:9" ht="15" customHeight="1">
      <c r="A101" s="30">
        <v>689</v>
      </c>
      <c r="B101" s="164" t="s">
        <v>250</v>
      </c>
      <c r="C101" s="164"/>
      <c r="D101" s="30"/>
      <c r="E101" s="66">
        <v>2</v>
      </c>
      <c r="F101" s="67">
        <v>7</v>
      </c>
      <c r="G101" s="68">
        <v>5</v>
      </c>
      <c r="H101" s="65"/>
      <c r="I101" s="65"/>
    </row>
    <row r="102" spans="1:9" ht="15" customHeight="1">
      <c r="A102" s="30" t="s">
        <v>251</v>
      </c>
      <c r="B102" s="168" t="s">
        <v>252</v>
      </c>
      <c r="C102" s="168"/>
      <c r="D102" s="30"/>
      <c r="E102" s="66">
        <v>2</v>
      </c>
      <c r="F102" s="67">
        <v>7</v>
      </c>
      <c r="G102" s="68">
        <v>6</v>
      </c>
      <c r="H102" s="65"/>
      <c r="I102" s="65"/>
    </row>
    <row r="103" spans="1:9" ht="15" customHeight="1">
      <c r="A103" s="30">
        <v>580</v>
      </c>
      <c r="B103" s="164" t="s">
        <v>253</v>
      </c>
      <c r="C103" s="164"/>
      <c r="D103" s="30"/>
      <c r="E103" s="66">
        <v>2</v>
      </c>
      <c r="F103" s="67">
        <v>7</v>
      </c>
      <c r="G103" s="68">
        <v>7</v>
      </c>
      <c r="H103" s="65"/>
      <c r="I103" s="65"/>
    </row>
    <row r="104" spans="1:9" ht="15" customHeight="1">
      <c r="A104" s="30">
        <v>581</v>
      </c>
      <c r="B104" s="164" t="s">
        <v>254</v>
      </c>
      <c r="C104" s="164"/>
      <c r="D104" s="30"/>
      <c r="E104" s="66">
        <v>2</v>
      </c>
      <c r="F104" s="67">
        <v>7</v>
      </c>
      <c r="G104" s="68">
        <v>8</v>
      </c>
      <c r="H104" s="65"/>
      <c r="I104" s="65"/>
    </row>
    <row r="105" spans="1:9" ht="15" customHeight="1">
      <c r="A105" s="30">
        <v>582</v>
      </c>
      <c r="B105" s="164" t="s">
        <v>255</v>
      </c>
      <c r="C105" s="164"/>
      <c r="D105" s="30"/>
      <c r="E105" s="66">
        <v>2</v>
      </c>
      <c r="F105" s="67">
        <v>7</v>
      </c>
      <c r="G105" s="68">
        <v>9</v>
      </c>
      <c r="H105" s="65"/>
      <c r="I105" s="65"/>
    </row>
    <row r="106" spans="1:9" ht="15.75" customHeight="1">
      <c r="A106" s="30">
        <v>583</v>
      </c>
      <c r="B106" s="164" t="s">
        <v>256</v>
      </c>
      <c r="C106" s="164"/>
      <c r="D106" s="30"/>
      <c r="E106" s="66">
        <v>2</v>
      </c>
      <c r="F106" s="67">
        <v>8</v>
      </c>
      <c r="G106" s="68">
        <v>0</v>
      </c>
      <c r="H106" s="65"/>
      <c r="I106" s="65"/>
    </row>
    <row r="107" spans="1:9" ht="25.5" customHeight="1">
      <c r="A107" s="30">
        <v>584</v>
      </c>
      <c r="B107" s="164" t="s">
        <v>257</v>
      </c>
      <c r="C107" s="164"/>
      <c r="D107" s="30"/>
      <c r="E107" s="66">
        <v>2</v>
      </c>
      <c r="F107" s="67">
        <v>8</v>
      </c>
      <c r="G107" s="68">
        <v>1</v>
      </c>
      <c r="H107" s="65"/>
      <c r="I107" s="65"/>
    </row>
    <row r="108" spans="1:9" ht="15" customHeight="1">
      <c r="A108" s="30">
        <v>585</v>
      </c>
      <c r="B108" s="164" t="s">
        <v>258</v>
      </c>
      <c r="C108" s="164"/>
      <c r="D108" s="30"/>
      <c r="E108" s="66">
        <v>2</v>
      </c>
      <c r="F108" s="67">
        <v>8</v>
      </c>
      <c r="G108" s="68">
        <v>2</v>
      </c>
      <c r="H108" s="65"/>
      <c r="I108" s="65"/>
    </row>
    <row r="109" spans="1:9" ht="15" customHeight="1">
      <c r="A109" s="30">
        <v>586</v>
      </c>
      <c r="B109" s="164" t="s">
        <v>259</v>
      </c>
      <c r="C109" s="164"/>
      <c r="D109" s="30"/>
      <c r="E109" s="66">
        <v>2</v>
      </c>
      <c r="F109" s="67">
        <v>8</v>
      </c>
      <c r="G109" s="68">
        <v>3</v>
      </c>
      <c r="H109" s="65"/>
      <c r="I109" s="65"/>
    </row>
    <row r="110" spans="1:9" ht="15" customHeight="1">
      <c r="A110" s="30">
        <v>589</v>
      </c>
      <c r="B110" s="164" t="s">
        <v>260</v>
      </c>
      <c r="C110" s="164"/>
      <c r="D110" s="30"/>
      <c r="E110" s="66">
        <v>2</v>
      </c>
      <c r="F110" s="67">
        <v>8</v>
      </c>
      <c r="G110" s="68">
        <v>4</v>
      </c>
      <c r="H110" s="65"/>
      <c r="I110" s="65"/>
    </row>
    <row r="111" spans="1:9" ht="15" customHeight="1">
      <c r="A111" s="30" t="s">
        <v>261</v>
      </c>
      <c r="B111" s="168" t="s">
        <v>262</v>
      </c>
      <c r="C111" s="168"/>
      <c r="D111" s="30"/>
      <c r="E111" s="66">
        <v>2</v>
      </c>
      <c r="F111" s="67">
        <v>8</v>
      </c>
      <c r="G111" s="68">
        <v>5</v>
      </c>
      <c r="H111" s="65"/>
      <c r="I111" s="65"/>
    </row>
    <row r="112" spans="1:9" ht="15" customHeight="1">
      <c r="A112" s="30">
        <v>640</v>
      </c>
      <c r="B112" s="164" t="s">
        <v>263</v>
      </c>
      <c r="C112" s="164"/>
      <c r="D112" s="30"/>
      <c r="E112" s="66">
        <v>2</v>
      </c>
      <c r="F112" s="67">
        <v>8</v>
      </c>
      <c r="G112" s="68">
        <v>6</v>
      </c>
      <c r="H112" s="65"/>
      <c r="I112" s="65"/>
    </row>
    <row r="113" spans="1:9" ht="15" customHeight="1">
      <c r="A113" s="30">
        <v>641</v>
      </c>
      <c r="B113" s="164" t="s">
        <v>264</v>
      </c>
      <c r="C113" s="164"/>
      <c r="D113" s="30"/>
      <c r="E113" s="66">
        <v>2</v>
      </c>
      <c r="F113" s="67">
        <v>8</v>
      </c>
      <c r="G113" s="68">
        <v>7</v>
      </c>
      <c r="H113" s="65"/>
      <c r="I113" s="65"/>
    </row>
    <row r="114" spans="1:9" ht="15" customHeight="1">
      <c r="A114" s="30">
        <v>642</v>
      </c>
      <c r="B114" s="164" t="s">
        <v>265</v>
      </c>
      <c r="C114" s="164"/>
      <c r="D114" s="30"/>
      <c r="E114" s="66">
        <v>2</v>
      </c>
      <c r="F114" s="67">
        <v>8</v>
      </c>
      <c r="G114" s="68">
        <v>8</v>
      </c>
      <c r="H114" s="65"/>
      <c r="I114" s="65"/>
    </row>
    <row r="115" spans="1:9" ht="15.75" customHeight="1">
      <c r="A115" s="30" t="s">
        <v>261</v>
      </c>
      <c r="B115" s="168" t="s">
        <v>266</v>
      </c>
      <c r="C115" s="168"/>
      <c r="D115" s="30"/>
      <c r="E115" s="66">
        <v>2</v>
      </c>
      <c r="F115" s="67">
        <v>8</v>
      </c>
      <c r="G115" s="68">
        <v>9</v>
      </c>
      <c r="H115" s="65"/>
      <c r="I115" s="65"/>
    </row>
    <row r="116" spans="1:9" ht="15" customHeight="1">
      <c r="A116" s="30">
        <v>643</v>
      </c>
      <c r="B116" s="164" t="s">
        <v>267</v>
      </c>
      <c r="C116" s="164"/>
      <c r="D116" s="30"/>
      <c r="E116" s="66">
        <v>2</v>
      </c>
      <c r="F116" s="67">
        <v>9</v>
      </c>
      <c r="G116" s="68">
        <v>0</v>
      </c>
      <c r="H116" s="65"/>
      <c r="I116" s="65"/>
    </row>
    <row r="117" spans="1:9" ht="15" customHeight="1">
      <c r="A117" s="30">
        <v>644</v>
      </c>
      <c r="B117" s="164" t="s">
        <v>268</v>
      </c>
      <c r="C117" s="164"/>
      <c r="D117" s="30"/>
      <c r="E117" s="66">
        <v>2</v>
      </c>
      <c r="F117" s="67">
        <v>9</v>
      </c>
      <c r="G117" s="68">
        <v>1</v>
      </c>
      <c r="H117" s="65"/>
      <c r="I117" s="65"/>
    </row>
    <row r="118" spans="1:9" ht="15" customHeight="1">
      <c r="A118" s="30">
        <v>645</v>
      </c>
      <c r="B118" s="164" t="s">
        <v>269</v>
      </c>
      <c r="C118" s="164"/>
      <c r="D118" s="30"/>
      <c r="E118" s="66">
        <v>2</v>
      </c>
      <c r="F118" s="67">
        <v>9</v>
      </c>
      <c r="G118" s="68">
        <v>2</v>
      </c>
      <c r="H118" s="65"/>
      <c r="I118" s="65"/>
    </row>
    <row r="119" spans="1:9" ht="15" customHeight="1">
      <c r="A119" s="30"/>
      <c r="B119" s="168" t="s">
        <v>270</v>
      </c>
      <c r="C119" s="168"/>
      <c r="D119" s="30"/>
      <c r="E119" s="66">
        <v>2</v>
      </c>
      <c r="F119" s="67">
        <v>9</v>
      </c>
      <c r="G119" s="68">
        <v>3</v>
      </c>
      <c r="H119" s="65"/>
      <c r="I119" s="65"/>
    </row>
    <row r="120" spans="1:9" ht="15" customHeight="1">
      <c r="A120" s="30"/>
      <c r="B120" s="168" t="s">
        <v>271</v>
      </c>
      <c r="C120" s="168"/>
      <c r="D120" s="30"/>
      <c r="E120" s="66">
        <v>2</v>
      </c>
      <c r="F120" s="67">
        <v>9</v>
      </c>
      <c r="G120" s="68">
        <v>4</v>
      </c>
      <c r="H120" s="65"/>
      <c r="I120" s="65"/>
    </row>
    <row r="121" spans="1:9" ht="25.5" customHeight="1">
      <c r="A121" s="30" t="s">
        <v>272</v>
      </c>
      <c r="B121" s="164" t="s">
        <v>273</v>
      </c>
      <c r="C121" s="164"/>
      <c r="D121" s="30"/>
      <c r="E121" s="66">
        <v>2</v>
      </c>
      <c r="F121" s="67">
        <v>9</v>
      </c>
      <c r="G121" s="68">
        <v>5</v>
      </c>
      <c r="H121" s="72">
        <v>30488</v>
      </c>
      <c r="I121" s="72">
        <v>30795</v>
      </c>
    </row>
    <row r="122" spans="1:9" ht="25.5" customHeight="1">
      <c r="A122" s="30" t="s">
        <v>274</v>
      </c>
      <c r="B122" s="164" t="s">
        <v>275</v>
      </c>
      <c r="C122" s="164"/>
      <c r="D122" s="30"/>
      <c r="E122" s="66">
        <v>2</v>
      </c>
      <c r="F122" s="67">
        <v>9</v>
      </c>
      <c r="G122" s="68">
        <v>6</v>
      </c>
      <c r="H122" s="72">
        <v>437174</v>
      </c>
      <c r="I122" s="72">
        <v>651256</v>
      </c>
    </row>
    <row r="123" spans="1:9" ht="15" customHeight="1">
      <c r="A123" s="30"/>
      <c r="B123" s="181" t="s">
        <v>276</v>
      </c>
      <c r="C123" s="181"/>
      <c r="D123" s="30"/>
      <c r="E123" s="66"/>
      <c r="F123" s="67"/>
      <c r="G123" s="74"/>
      <c r="H123" s="65"/>
      <c r="I123" s="65"/>
    </row>
    <row r="124" spans="1:9" ht="15" customHeight="1">
      <c r="A124" s="175"/>
      <c r="B124" s="176" t="s">
        <v>277</v>
      </c>
      <c r="C124" s="177"/>
      <c r="D124" s="178"/>
      <c r="E124" s="175">
        <v>2</v>
      </c>
      <c r="F124" s="179">
        <v>9</v>
      </c>
      <c r="G124" s="180">
        <v>7</v>
      </c>
      <c r="H124" s="169"/>
      <c r="I124" s="169">
        <f>SUM(I64-I65+I89-I90+I119-I120+I121-I122)</f>
        <v>1677094.8699999973</v>
      </c>
    </row>
    <row r="125" spans="1:9" ht="15" customHeight="1">
      <c r="A125" s="175"/>
      <c r="B125" s="182" t="s">
        <v>278</v>
      </c>
      <c r="C125" s="183"/>
      <c r="D125" s="178"/>
      <c r="E125" s="175"/>
      <c r="F125" s="179"/>
      <c r="G125" s="180"/>
      <c r="H125" s="170"/>
      <c r="I125" s="170"/>
    </row>
    <row r="126" spans="1:9" ht="15" customHeight="1">
      <c r="A126" s="175"/>
      <c r="B126" s="176" t="s">
        <v>279</v>
      </c>
      <c r="C126" s="177"/>
      <c r="D126" s="178"/>
      <c r="E126" s="175">
        <v>2</v>
      </c>
      <c r="F126" s="179">
        <v>9</v>
      </c>
      <c r="G126" s="178">
        <v>8</v>
      </c>
      <c r="H126" s="169">
        <f>+H64+H65-H89+H90-H119+H120-H121+H122</f>
        <v>4747210.2100000009</v>
      </c>
      <c r="I126" s="171"/>
    </row>
    <row r="127" spans="1:9" ht="15" customHeight="1">
      <c r="A127" s="175"/>
      <c r="B127" s="172" t="s">
        <v>280</v>
      </c>
      <c r="C127" s="173"/>
      <c r="D127" s="178"/>
      <c r="E127" s="175"/>
      <c r="F127" s="179"/>
      <c r="G127" s="178"/>
      <c r="H127" s="170"/>
      <c r="I127" s="171"/>
    </row>
    <row r="128" spans="1:9" ht="15" customHeight="1">
      <c r="A128" s="30"/>
      <c r="B128" s="174" t="s">
        <v>281</v>
      </c>
      <c r="C128" s="174"/>
      <c r="D128" s="30"/>
      <c r="E128" s="66"/>
      <c r="F128" s="67"/>
      <c r="G128" s="74"/>
      <c r="H128" s="65"/>
      <c r="I128" s="65"/>
    </row>
    <row r="129" spans="1:9" ht="15" customHeight="1">
      <c r="A129" s="30" t="s">
        <v>282</v>
      </c>
      <c r="B129" s="164" t="s">
        <v>283</v>
      </c>
      <c r="C129" s="164"/>
      <c r="D129" s="30"/>
      <c r="E129" s="66">
        <v>2</v>
      </c>
      <c r="F129" s="67">
        <v>9</v>
      </c>
      <c r="G129" s="68">
        <v>9</v>
      </c>
      <c r="H129" s="65"/>
      <c r="I129" s="65"/>
    </row>
    <row r="130" spans="1:9" ht="15" customHeight="1">
      <c r="A130" s="30" t="s">
        <v>284</v>
      </c>
      <c r="B130" s="164" t="s">
        <v>285</v>
      </c>
      <c r="C130" s="164"/>
      <c r="D130" s="30"/>
      <c r="E130" s="66">
        <v>3</v>
      </c>
      <c r="F130" s="67">
        <v>0</v>
      </c>
      <c r="G130" s="68">
        <v>0</v>
      </c>
      <c r="H130" s="65"/>
      <c r="I130" s="65"/>
    </row>
    <row r="131" spans="1:9" ht="15" customHeight="1">
      <c r="A131" s="30" t="s">
        <v>284</v>
      </c>
      <c r="B131" s="164" t="s">
        <v>286</v>
      </c>
      <c r="C131" s="164"/>
      <c r="D131" s="30"/>
      <c r="E131" s="66">
        <v>3</v>
      </c>
      <c r="F131" s="67">
        <v>0</v>
      </c>
      <c r="G131" s="68">
        <v>1</v>
      </c>
      <c r="H131" s="65"/>
      <c r="I131" s="65"/>
    </row>
    <row r="132" spans="1:9" ht="15" customHeight="1">
      <c r="A132" s="30"/>
      <c r="B132" s="164" t="s">
        <v>287</v>
      </c>
      <c r="C132" s="164"/>
      <c r="D132" s="30"/>
      <c r="E132" s="66"/>
      <c r="F132" s="80"/>
      <c r="G132" s="74"/>
      <c r="H132" s="65"/>
      <c r="I132" s="65"/>
    </row>
    <row r="133" spans="1:9" ht="15" customHeight="1">
      <c r="A133" s="30"/>
      <c r="B133" s="168" t="s">
        <v>288</v>
      </c>
      <c r="C133" s="168"/>
      <c r="D133" s="30"/>
      <c r="E133" s="66">
        <v>3</v>
      </c>
      <c r="F133" s="67">
        <v>0</v>
      </c>
      <c r="G133" s="68">
        <v>2</v>
      </c>
      <c r="H133" s="81"/>
      <c r="I133" s="81">
        <f>SUM(I124-I126-I129-I130+I131)</f>
        <v>1677094.8699999973</v>
      </c>
    </row>
    <row r="134" spans="1:9" ht="15" customHeight="1">
      <c r="A134" s="30"/>
      <c r="B134" s="168" t="s">
        <v>289</v>
      </c>
      <c r="C134" s="168"/>
      <c r="D134" s="30"/>
      <c r="E134" s="66">
        <v>3</v>
      </c>
      <c r="F134" s="67">
        <v>0</v>
      </c>
      <c r="G134" s="68">
        <v>3</v>
      </c>
      <c r="H134" s="129">
        <f>+H124+H126+H129+H131</f>
        <v>4747210.2100000009</v>
      </c>
      <c r="I134" s="65"/>
    </row>
    <row r="135" spans="1:9" ht="15" customHeight="1">
      <c r="A135" s="30"/>
      <c r="B135" s="164" t="s">
        <v>290</v>
      </c>
      <c r="C135" s="164"/>
      <c r="D135" s="30"/>
      <c r="E135" s="66"/>
      <c r="F135" s="67"/>
      <c r="G135" s="68"/>
      <c r="H135" s="65"/>
      <c r="I135" s="65"/>
    </row>
    <row r="136" spans="1:9" ht="25.5" customHeight="1">
      <c r="A136" s="30" t="s">
        <v>291</v>
      </c>
      <c r="B136" s="164" t="s">
        <v>292</v>
      </c>
      <c r="C136" s="164"/>
      <c r="D136" s="30"/>
      <c r="E136" s="66">
        <v>3</v>
      </c>
      <c r="F136" s="67">
        <v>0</v>
      </c>
      <c r="G136" s="68">
        <v>4</v>
      </c>
      <c r="H136" s="65"/>
      <c r="I136" s="65"/>
    </row>
    <row r="137" spans="1:9" ht="25.5" customHeight="1">
      <c r="A137" s="30" t="s">
        <v>293</v>
      </c>
      <c r="B137" s="164" t="s">
        <v>294</v>
      </c>
      <c r="C137" s="164"/>
      <c r="D137" s="30"/>
      <c r="E137" s="66">
        <v>3</v>
      </c>
      <c r="F137" s="67">
        <v>0</v>
      </c>
      <c r="G137" s="68">
        <v>5</v>
      </c>
      <c r="H137" s="65"/>
      <c r="I137" s="65"/>
    </row>
    <row r="138" spans="1:9" ht="15" customHeight="1">
      <c r="A138" s="30"/>
      <c r="B138" s="168" t="s">
        <v>295</v>
      </c>
      <c r="C138" s="168"/>
      <c r="D138" s="30"/>
      <c r="E138" s="66">
        <v>3</v>
      </c>
      <c r="F138" s="67">
        <v>0</v>
      </c>
      <c r="G138" s="68">
        <v>6</v>
      </c>
      <c r="H138" s="65"/>
      <c r="I138" s="65"/>
    </row>
    <row r="139" spans="1:9" ht="15" customHeight="1">
      <c r="A139" s="30"/>
      <c r="B139" s="168" t="s">
        <v>296</v>
      </c>
      <c r="C139" s="168"/>
      <c r="D139" s="30"/>
      <c r="E139" s="66">
        <v>3</v>
      </c>
      <c r="F139" s="67">
        <v>0</v>
      </c>
      <c r="G139" s="68">
        <v>7</v>
      </c>
      <c r="H139" s="65"/>
      <c r="I139" s="65"/>
    </row>
    <row r="140" spans="1:9" ht="15" customHeight="1">
      <c r="A140" s="30" t="s">
        <v>297</v>
      </c>
      <c r="B140" s="164" t="s">
        <v>298</v>
      </c>
      <c r="C140" s="164"/>
      <c r="D140" s="30"/>
      <c r="E140" s="66">
        <v>3</v>
      </c>
      <c r="F140" s="67">
        <v>0</v>
      </c>
      <c r="G140" s="68">
        <v>8</v>
      </c>
      <c r="H140" s="65"/>
      <c r="I140" s="65"/>
    </row>
    <row r="141" spans="1:9" ht="15" customHeight="1">
      <c r="A141" s="30"/>
      <c r="B141" s="168" t="s">
        <v>299</v>
      </c>
      <c r="C141" s="168"/>
      <c r="D141" s="30"/>
      <c r="E141" s="66">
        <v>3</v>
      </c>
      <c r="F141" s="67">
        <v>0</v>
      </c>
      <c r="G141" s="68">
        <v>9</v>
      </c>
      <c r="H141" s="65"/>
      <c r="I141" s="65"/>
    </row>
    <row r="142" spans="1:9" ht="14.25" customHeight="1">
      <c r="A142" s="30"/>
      <c r="B142" s="168" t="s">
        <v>300</v>
      </c>
      <c r="C142" s="168"/>
      <c r="D142" s="30"/>
      <c r="E142" s="66">
        <v>3</v>
      </c>
      <c r="F142" s="67">
        <v>1</v>
      </c>
      <c r="G142" s="68">
        <v>0</v>
      </c>
      <c r="H142" s="65"/>
      <c r="I142" s="65"/>
    </row>
    <row r="143" spans="1:9" ht="15.75" customHeight="1">
      <c r="A143" s="30"/>
      <c r="B143" s="164" t="s">
        <v>301</v>
      </c>
      <c r="C143" s="164"/>
      <c r="D143" s="30"/>
      <c r="E143" s="66"/>
      <c r="F143" s="67"/>
      <c r="G143" s="68"/>
      <c r="H143" s="65"/>
      <c r="I143" s="65"/>
    </row>
    <row r="144" spans="1:9" ht="15" customHeight="1">
      <c r="A144" s="30"/>
      <c r="B144" s="168" t="s">
        <v>302</v>
      </c>
      <c r="C144" s="168"/>
      <c r="D144" s="30"/>
      <c r="E144" s="66">
        <v>3</v>
      </c>
      <c r="F144" s="67">
        <v>1</v>
      </c>
      <c r="G144" s="68">
        <v>1</v>
      </c>
      <c r="H144" s="81"/>
      <c r="I144" s="81">
        <f>SUM(I133-I134+I141-I142)</f>
        <v>1677094.8699999973</v>
      </c>
    </row>
    <row r="145" spans="1:9" ht="15" customHeight="1">
      <c r="A145" s="30"/>
      <c r="B145" s="168" t="s">
        <v>303</v>
      </c>
      <c r="C145" s="168"/>
      <c r="D145" s="30"/>
      <c r="E145" s="66">
        <v>3</v>
      </c>
      <c r="F145" s="67">
        <v>1</v>
      </c>
      <c r="G145" s="68">
        <v>2</v>
      </c>
      <c r="H145" s="131">
        <f>+H133+H134-H141+H142</f>
        <v>4747210.2100000009</v>
      </c>
      <c r="I145" s="82"/>
    </row>
    <row r="146" spans="1:9" ht="15" customHeight="1">
      <c r="A146" s="30">
        <v>723</v>
      </c>
      <c r="B146" s="164" t="s">
        <v>304</v>
      </c>
      <c r="C146" s="164"/>
      <c r="D146" s="30"/>
      <c r="E146" s="66">
        <v>3</v>
      </c>
      <c r="F146" s="67">
        <v>1</v>
      </c>
      <c r="G146" s="68">
        <v>3</v>
      </c>
      <c r="H146" s="65"/>
      <c r="I146" s="65"/>
    </row>
    <row r="147" spans="1:9" ht="15" customHeight="1">
      <c r="A147" s="30"/>
      <c r="B147" s="168" t="s">
        <v>305</v>
      </c>
      <c r="C147" s="168"/>
      <c r="D147" s="30"/>
      <c r="E147" s="66"/>
      <c r="F147" s="67"/>
      <c r="G147" s="68"/>
      <c r="H147" s="65"/>
      <c r="I147" s="65"/>
    </row>
    <row r="148" spans="1:9" ht="15" customHeight="1">
      <c r="A148" s="30"/>
      <c r="B148" s="164" t="s">
        <v>306</v>
      </c>
      <c r="C148" s="164"/>
      <c r="D148" s="30"/>
      <c r="E148" s="66">
        <v>3</v>
      </c>
      <c r="F148" s="67">
        <v>1</v>
      </c>
      <c r="G148" s="68">
        <v>4</v>
      </c>
      <c r="H148" s="65"/>
      <c r="I148" s="65"/>
    </row>
    <row r="149" spans="1:9" ht="15" customHeight="1">
      <c r="A149" s="30"/>
      <c r="B149" s="164" t="s">
        <v>307</v>
      </c>
      <c r="C149" s="164"/>
      <c r="D149" s="30"/>
      <c r="E149" s="66">
        <v>3</v>
      </c>
      <c r="F149" s="67">
        <v>1</v>
      </c>
      <c r="G149" s="68">
        <v>5</v>
      </c>
      <c r="H149" s="65"/>
      <c r="I149" s="65"/>
    </row>
    <row r="150" spans="1:9" ht="15" customHeight="1">
      <c r="A150" s="30"/>
      <c r="B150" s="164" t="s">
        <v>308</v>
      </c>
      <c r="C150" s="164"/>
      <c r="D150" s="30"/>
      <c r="E150" s="66">
        <v>3</v>
      </c>
      <c r="F150" s="67">
        <v>1</v>
      </c>
      <c r="G150" s="68">
        <v>6</v>
      </c>
      <c r="H150" s="65"/>
      <c r="I150" s="65"/>
    </row>
    <row r="151" spans="1:9" ht="25.5" customHeight="1">
      <c r="A151" s="30"/>
      <c r="B151" s="164" t="s">
        <v>309</v>
      </c>
      <c r="C151" s="164"/>
      <c r="D151" s="30"/>
      <c r="E151" s="66">
        <v>3</v>
      </c>
      <c r="F151" s="67">
        <v>1</v>
      </c>
      <c r="G151" s="68">
        <v>7</v>
      </c>
      <c r="H151" s="65"/>
      <c r="I151" s="65"/>
    </row>
    <row r="152" spans="1:9" ht="15" customHeight="1">
      <c r="A152" s="30"/>
      <c r="B152" s="164" t="s">
        <v>310</v>
      </c>
      <c r="C152" s="164"/>
      <c r="D152" s="30"/>
      <c r="E152" s="66">
        <v>3</v>
      </c>
      <c r="F152" s="67">
        <v>1</v>
      </c>
      <c r="G152" s="68">
        <v>8</v>
      </c>
      <c r="H152" s="65"/>
      <c r="I152" s="65"/>
    </row>
    <row r="153" spans="1:9" ht="15" customHeight="1">
      <c r="A153" s="30"/>
      <c r="B153" s="164" t="s">
        <v>311</v>
      </c>
      <c r="C153" s="164"/>
      <c r="D153" s="30"/>
      <c r="E153" s="66">
        <v>3</v>
      </c>
      <c r="F153" s="67">
        <v>1</v>
      </c>
      <c r="G153" s="68">
        <v>9</v>
      </c>
      <c r="H153" s="65"/>
      <c r="I153" s="65"/>
    </row>
    <row r="154" spans="1:9" ht="15" customHeight="1">
      <c r="A154" s="30"/>
      <c r="B154" s="164" t="s">
        <v>312</v>
      </c>
      <c r="C154" s="164"/>
      <c r="D154" s="30"/>
      <c r="E154" s="66">
        <v>3</v>
      </c>
      <c r="F154" s="67">
        <v>2</v>
      </c>
      <c r="G154" s="68">
        <v>0</v>
      </c>
      <c r="H154" s="65"/>
      <c r="I154" s="65"/>
    </row>
    <row r="155" spans="1:9" ht="15" customHeight="1">
      <c r="A155" s="30"/>
      <c r="B155" s="164" t="s">
        <v>313</v>
      </c>
      <c r="C155" s="164"/>
      <c r="D155" s="30"/>
      <c r="E155" s="66">
        <v>3</v>
      </c>
      <c r="F155" s="67">
        <v>2</v>
      </c>
      <c r="G155" s="68">
        <v>1</v>
      </c>
      <c r="H155" s="65"/>
      <c r="I155" s="65"/>
    </row>
    <row r="156" spans="1:9" ht="15" customHeight="1">
      <c r="A156" s="30"/>
      <c r="B156" s="164" t="s">
        <v>314</v>
      </c>
      <c r="C156" s="164"/>
      <c r="D156" s="30"/>
      <c r="E156" s="66">
        <v>3</v>
      </c>
      <c r="F156" s="67">
        <v>2</v>
      </c>
      <c r="G156" s="68">
        <v>2</v>
      </c>
      <c r="H156" s="65"/>
      <c r="I156" s="65"/>
    </row>
    <row r="157" spans="1:9" ht="25.5" customHeight="1">
      <c r="A157" s="30"/>
      <c r="B157" s="164" t="s">
        <v>315</v>
      </c>
      <c r="C157" s="164"/>
      <c r="D157" s="30"/>
      <c r="E157" s="66">
        <v>3</v>
      </c>
      <c r="F157" s="67">
        <v>2</v>
      </c>
      <c r="G157" s="68">
        <v>3</v>
      </c>
      <c r="H157" s="65"/>
      <c r="I157" s="65"/>
    </row>
    <row r="158" spans="1:9" ht="15" customHeight="1">
      <c r="A158" s="30"/>
      <c r="B158" s="164" t="s">
        <v>316</v>
      </c>
      <c r="C158" s="164"/>
      <c r="D158" s="30"/>
      <c r="E158" s="66">
        <v>3</v>
      </c>
      <c r="F158" s="67">
        <v>2</v>
      </c>
      <c r="G158" s="68">
        <v>4</v>
      </c>
      <c r="H158" s="65"/>
      <c r="I158" s="65"/>
    </row>
    <row r="159" spans="1:9" ht="15" customHeight="1">
      <c r="A159" s="30"/>
      <c r="B159" s="164" t="s">
        <v>317</v>
      </c>
      <c r="C159" s="164"/>
      <c r="D159" s="30"/>
      <c r="E159" s="66">
        <v>3</v>
      </c>
      <c r="F159" s="67">
        <v>2</v>
      </c>
      <c r="G159" s="68">
        <v>5</v>
      </c>
      <c r="H159" s="65"/>
      <c r="I159" s="65"/>
    </row>
    <row r="160" spans="1:9" ht="15" customHeight="1">
      <c r="A160" s="30"/>
      <c r="B160" s="164" t="s">
        <v>318</v>
      </c>
      <c r="C160" s="164"/>
      <c r="D160" s="30"/>
      <c r="E160" s="66">
        <v>3</v>
      </c>
      <c r="F160" s="67">
        <v>2</v>
      </c>
      <c r="G160" s="68">
        <v>6</v>
      </c>
      <c r="H160" s="65"/>
      <c r="I160" s="65"/>
    </row>
    <row r="161" spans="1:9" ht="15" customHeight="1">
      <c r="A161" s="30"/>
      <c r="B161" s="168" t="s">
        <v>319</v>
      </c>
      <c r="C161" s="168"/>
      <c r="D161" s="30"/>
      <c r="E161" s="66">
        <v>3</v>
      </c>
      <c r="F161" s="67">
        <v>2</v>
      </c>
      <c r="G161" s="68">
        <v>7</v>
      </c>
      <c r="H161" s="65"/>
      <c r="I161" s="65"/>
    </row>
    <row r="162" spans="1:9" ht="15" customHeight="1">
      <c r="A162" s="30"/>
      <c r="B162" s="168" t="s">
        <v>320</v>
      </c>
      <c r="C162" s="168"/>
      <c r="D162" s="30"/>
      <c r="E162" s="66">
        <v>3</v>
      </c>
      <c r="F162" s="67">
        <v>2</v>
      </c>
      <c r="G162" s="68">
        <v>8</v>
      </c>
      <c r="H162" s="30"/>
      <c r="I162" s="65"/>
    </row>
    <row r="163" spans="1:9" ht="15" customHeight="1">
      <c r="A163" s="30" t="s">
        <v>321</v>
      </c>
      <c r="B163" s="164" t="s">
        <v>322</v>
      </c>
      <c r="C163" s="164"/>
      <c r="D163" s="30"/>
      <c r="E163" s="66">
        <v>3</v>
      </c>
      <c r="F163" s="67">
        <v>2</v>
      </c>
      <c r="G163" s="68">
        <v>9</v>
      </c>
      <c r="H163" s="65"/>
      <c r="I163" s="65"/>
    </row>
    <row r="164" spans="1:9" ht="15" customHeight="1">
      <c r="A164" s="30"/>
      <c r="B164" s="168" t="s">
        <v>323</v>
      </c>
      <c r="C164" s="168"/>
      <c r="D164" s="30"/>
      <c r="E164" s="66">
        <v>3</v>
      </c>
      <c r="F164" s="67">
        <v>3</v>
      </c>
      <c r="G164" s="68">
        <v>0</v>
      </c>
      <c r="H164" s="65"/>
      <c r="I164" s="82"/>
    </row>
    <row r="165" spans="1:9" ht="15" customHeight="1">
      <c r="A165" s="30"/>
      <c r="B165" s="168" t="s">
        <v>324</v>
      </c>
      <c r="C165" s="168"/>
      <c r="D165" s="30"/>
      <c r="E165" s="66">
        <v>3</v>
      </c>
      <c r="F165" s="67">
        <v>3</v>
      </c>
      <c r="G165" s="68">
        <v>1</v>
      </c>
      <c r="H165" s="65"/>
      <c r="I165" s="65"/>
    </row>
    <row r="166" spans="1:9" ht="15" customHeight="1">
      <c r="A166" s="30"/>
      <c r="B166" s="168" t="s">
        <v>325</v>
      </c>
      <c r="C166" s="168"/>
      <c r="D166" s="30"/>
      <c r="E166" s="66">
        <v>3</v>
      </c>
      <c r="F166" s="67">
        <v>3</v>
      </c>
      <c r="G166" s="68">
        <v>2</v>
      </c>
      <c r="H166" s="81"/>
      <c r="I166" s="81">
        <f>SUM(I144-I145+I163-I164)</f>
        <v>1677094.8699999973</v>
      </c>
    </row>
    <row r="167" spans="1:9" ht="15" customHeight="1">
      <c r="A167" s="30"/>
      <c r="B167" s="168" t="s">
        <v>326</v>
      </c>
      <c r="C167" s="168"/>
      <c r="D167" s="30"/>
      <c r="E167" s="66">
        <v>3</v>
      </c>
      <c r="F167" s="67">
        <v>3</v>
      </c>
      <c r="G167" s="68">
        <v>3</v>
      </c>
      <c r="H167" s="129">
        <f>+H144+H145-H164+H165</f>
        <v>4747210.2100000009</v>
      </c>
      <c r="I167" s="65"/>
    </row>
    <row r="168" spans="1:9" ht="15" customHeight="1">
      <c r="A168" s="30"/>
      <c r="B168" s="164" t="s">
        <v>327</v>
      </c>
      <c r="C168" s="164"/>
      <c r="D168" s="30"/>
      <c r="E168" s="66">
        <v>3</v>
      </c>
      <c r="F168" s="67">
        <v>3</v>
      </c>
      <c r="G168" s="68">
        <v>4</v>
      </c>
      <c r="H168" s="72">
        <v>-4747210.21</v>
      </c>
      <c r="I168" s="72">
        <f>SUM(I144)</f>
        <v>1677094.8699999973</v>
      </c>
    </row>
    <row r="169" spans="1:9" ht="15" customHeight="1">
      <c r="A169" s="30"/>
      <c r="B169" s="164" t="s">
        <v>328</v>
      </c>
      <c r="C169" s="164"/>
      <c r="D169" s="30"/>
      <c r="E169" s="66">
        <v>3</v>
      </c>
      <c r="F169" s="67">
        <v>3</v>
      </c>
      <c r="G169" s="68">
        <v>5</v>
      </c>
      <c r="H169" s="70"/>
      <c r="I169" s="70"/>
    </row>
    <row r="170" spans="1:9" ht="15" customHeight="1">
      <c r="A170" s="30"/>
      <c r="B170" s="164" t="s">
        <v>329</v>
      </c>
      <c r="C170" s="164"/>
      <c r="D170" s="30"/>
      <c r="E170" s="66">
        <v>3</v>
      </c>
      <c r="F170" s="67">
        <v>3</v>
      </c>
      <c r="G170" s="68">
        <v>6</v>
      </c>
      <c r="H170" s="72">
        <v>-4747210.21</v>
      </c>
      <c r="I170" s="70">
        <f>-I169+I171</f>
        <v>1677094.8699999973</v>
      </c>
    </row>
    <row r="171" spans="1:9" ht="15" customHeight="1">
      <c r="A171" s="30"/>
      <c r="B171" s="164" t="s">
        <v>330</v>
      </c>
      <c r="C171" s="164"/>
      <c r="D171" s="30"/>
      <c r="E171" s="66">
        <v>3</v>
      </c>
      <c r="F171" s="67">
        <v>3</v>
      </c>
      <c r="G171" s="68">
        <v>7</v>
      </c>
      <c r="H171" s="72">
        <v>-4747210.21</v>
      </c>
      <c r="I171" s="83">
        <f>+I166</f>
        <v>1677094.8699999973</v>
      </c>
    </row>
    <row r="172" spans="1:9" ht="15" customHeight="1">
      <c r="A172" s="30"/>
      <c r="B172" s="164" t="s">
        <v>328</v>
      </c>
      <c r="C172" s="164"/>
      <c r="D172" s="30"/>
      <c r="E172" s="66">
        <v>3</v>
      </c>
      <c r="F172" s="67">
        <v>3</v>
      </c>
      <c r="G172" s="68">
        <v>8</v>
      </c>
      <c r="H172" s="70"/>
      <c r="I172" s="70"/>
    </row>
    <row r="173" spans="1:9" ht="15" customHeight="1">
      <c r="A173" s="30"/>
      <c r="B173" s="164" t="s">
        <v>329</v>
      </c>
      <c r="C173" s="164"/>
      <c r="D173" s="30"/>
      <c r="E173" s="66">
        <v>3</v>
      </c>
      <c r="F173" s="67">
        <v>3</v>
      </c>
      <c r="G173" s="68">
        <v>9</v>
      </c>
      <c r="H173" s="72">
        <v>-4747210.21</v>
      </c>
      <c r="I173" s="83">
        <f>+I168</f>
        <v>1677094.8699999973</v>
      </c>
    </row>
    <row r="174" spans="1:9" ht="15" customHeight="1">
      <c r="A174" s="30"/>
      <c r="B174" s="164" t="s">
        <v>331</v>
      </c>
      <c r="C174" s="164"/>
      <c r="D174" s="30"/>
      <c r="E174" s="66">
        <v>3</v>
      </c>
      <c r="F174" s="67">
        <v>4</v>
      </c>
      <c r="G174" s="68">
        <v>0</v>
      </c>
      <c r="H174" s="65"/>
      <c r="I174" s="65"/>
    </row>
    <row r="175" spans="1:9" ht="15" customHeight="1">
      <c r="A175" s="30"/>
      <c r="B175" s="164" t="s">
        <v>332</v>
      </c>
      <c r="C175" s="164"/>
      <c r="D175" s="30"/>
      <c r="E175" s="66">
        <v>3</v>
      </c>
      <c r="F175" s="67">
        <v>4</v>
      </c>
      <c r="G175" s="68">
        <v>1</v>
      </c>
      <c r="H175" s="65"/>
      <c r="I175" s="65"/>
    </row>
    <row r="176" spans="1:9" ht="15" customHeight="1">
      <c r="A176" s="30"/>
      <c r="B176" s="164" t="s">
        <v>333</v>
      </c>
      <c r="C176" s="164"/>
      <c r="D176" s="30"/>
      <c r="E176" s="66">
        <v>3</v>
      </c>
      <c r="F176" s="67">
        <v>4</v>
      </c>
      <c r="G176" s="68">
        <v>2</v>
      </c>
      <c r="H176" s="65"/>
      <c r="I176" s="65"/>
    </row>
    <row r="177" spans="1:9" ht="15" customHeight="1">
      <c r="A177" s="30"/>
      <c r="B177" s="164" t="s">
        <v>334</v>
      </c>
      <c r="C177" s="164"/>
      <c r="D177" s="30"/>
      <c r="E177" s="66"/>
      <c r="F177" s="67"/>
      <c r="G177" s="68"/>
      <c r="H177" s="65"/>
      <c r="I177" s="65"/>
    </row>
    <row r="178" spans="1:9" ht="15" customHeight="1">
      <c r="A178" s="30"/>
      <c r="B178" s="168" t="s">
        <v>335</v>
      </c>
      <c r="C178" s="168"/>
      <c r="D178" s="30"/>
      <c r="E178" s="66">
        <v>3</v>
      </c>
      <c r="F178" s="67">
        <v>4</v>
      </c>
      <c r="G178" s="68">
        <v>3</v>
      </c>
      <c r="H178" s="70">
        <v>590</v>
      </c>
      <c r="I178" s="72">
        <v>598</v>
      </c>
    </row>
    <row r="179" spans="1:9" ht="15" customHeight="1">
      <c r="A179" s="30"/>
      <c r="B179" s="164" t="s">
        <v>336</v>
      </c>
      <c r="C179" s="164"/>
      <c r="D179" s="30"/>
      <c r="E179" s="66">
        <v>3</v>
      </c>
      <c r="F179" s="67">
        <v>4</v>
      </c>
      <c r="G179" s="68">
        <v>4</v>
      </c>
      <c r="H179" s="70">
        <v>638</v>
      </c>
      <c r="I179" s="72">
        <v>636</v>
      </c>
    </row>
    <row r="182" spans="1:9">
      <c r="A182" s="165" t="s">
        <v>143</v>
      </c>
      <c r="B182" s="165"/>
      <c r="D182" s="56" t="s">
        <v>337</v>
      </c>
      <c r="E182" s="56"/>
      <c r="F182" s="56"/>
      <c r="G182" s="56"/>
      <c r="I182" s="84" t="s">
        <v>338</v>
      </c>
    </row>
    <row r="183" spans="1:9">
      <c r="A183" s="166">
        <v>41027</v>
      </c>
      <c r="B183" s="167"/>
      <c r="D183" s="165" t="s">
        <v>20</v>
      </c>
      <c r="E183" s="165"/>
      <c r="F183" s="165"/>
      <c r="G183" s="165"/>
      <c r="H183" s="84" t="s">
        <v>339</v>
      </c>
      <c r="I183" s="31" t="s">
        <v>21</v>
      </c>
    </row>
    <row r="184" spans="1:9">
      <c r="D184" s="165" t="s">
        <v>340</v>
      </c>
      <c r="E184" s="165"/>
      <c r="F184" s="165"/>
      <c r="G184" s="165"/>
    </row>
    <row r="185" spans="1:9">
      <c r="D185" s="56"/>
      <c r="E185" s="56"/>
      <c r="F185" s="56"/>
    </row>
  </sheetData>
  <mergeCells count="207">
    <mergeCell ref="B3:I3"/>
    <mergeCell ref="B4:I4"/>
    <mergeCell ref="B5:I5"/>
    <mergeCell ref="B6:I6"/>
    <mergeCell ref="B7:I7"/>
    <mergeCell ref="A11:I11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22:C22"/>
    <mergeCell ref="B23:C23"/>
    <mergeCell ref="B24:C24"/>
    <mergeCell ref="B25:C25"/>
    <mergeCell ref="B26:C26"/>
    <mergeCell ref="B27:C27"/>
    <mergeCell ref="B19:C19"/>
    <mergeCell ref="E19:G19"/>
    <mergeCell ref="B20:C20"/>
    <mergeCell ref="E20:G20"/>
    <mergeCell ref="B21:C21"/>
    <mergeCell ref="E21:G21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H67:H68"/>
    <mergeCell ref="I67:I68"/>
    <mergeCell ref="B69:C69"/>
    <mergeCell ref="B64:C64"/>
    <mergeCell ref="B65:C65"/>
    <mergeCell ref="B66:C66"/>
    <mergeCell ref="A67:A68"/>
    <mergeCell ref="B67:C68"/>
    <mergeCell ref="D67:D68"/>
    <mergeCell ref="B70:C70"/>
    <mergeCell ref="B71:C71"/>
    <mergeCell ref="B72:C72"/>
    <mergeCell ref="B73:C73"/>
    <mergeCell ref="B74:C74"/>
    <mergeCell ref="B75:C75"/>
    <mergeCell ref="E67:E68"/>
    <mergeCell ref="F67:F68"/>
    <mergeCell ref="G67:G68"/>
    <mergeCell ref="H78:H79"/>
    <mergeCell ref="I78:I79"/>
    <mergeCell ref="B80:C80"/>
    <mergeCell ref="B81:C81"/>
    <mergeCell ref="B82:C82"/>
    <mergeCell ref="B83:C83"/>
    <mergeCell ref="B76:C76"/>
    <mergeCell ref="B77:C77"/>
    <mergeCell ref="A78:A79"/>
    <mergeCell ref="B78:C79"/>
    <mergeCell ref="F78:F79"/>
    <mergeCell ref="G78:G79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H124:H125"/>
    <mergeCell ref="I124:I125"/>
    <mergeCell ref="B120:C120"/>
    <mergeCell ref="B121:C121"/>
    <mergeCell ref="B122:C122"/>
    <mergeCell ref="B123:C123"/>
    <mergeCell ref="A124:A125"/>
    <mergeCell ref="B124:C124"/>
    <mergeCell ref="B125:C125"/>
    <mergeCell ref="A126:A127"/>
    <mergeCell ref="B126:C126"/>
    <mergeCell ref="D126:D127"/>
    <mergeCell ref="E126:E127"/>
    <mergeCell ref="F126:F127"/>
    <mergeCell ref="G126:G127"/>
    <mergeCell ref="D124:D125"/>
    <mergeCell ref="E124:E125"/>
    <mergeCell ref="F124:F125"/>
    <mergeCell ref="G124:G125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C179"/>
    <mergeCell ref="A182:B182"/>
    <mergeCell ref="A183:B183"/>
    <mergeCell ref="D183:G183"/>
    <mergeCell ref="D184:G184"/>
    <mergeCell ref="B173:C173"/>
    <mergeCell ref="B174:C174"/>
    <mergeCell ref="B175:C175"/>
    <mergeCell ref="B176:C176"/>
    <mergeCell ref="B177:C177"/>
    <mergeCell ref="B178:C178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zoomScale="90" zoomScaleNormal="90" workbookViewId="0">
      <selection activeCell="J155" sqref="J155"/>
    </sheetView>
  </sheetViews>
  <sheetFormatPr defaultRowHeight="12.75"/>
  <cols>
    <col min="1" max="1" width="21" style="1" bestFit="1" customWidth="1"/>
    <col min="2" max="2" width="62.5703125" style="1" customWidth="1"/>
    <col min="3" max="3" width="9.140625" style="1"/>
    <col min="4" max="4" width="3" style="1" customWidth="1"/>
    <col min="5" max="5" width="3.5703125" style="1" customWidth="1"/>
    <col min="6" max="6" width="3.7109375" style="1" customWidth="1"/>
    <col min="7" max="7" width="13.7109375" style="1" customWidth="1"/>
    <col min="8" max="8" width="15.85546875" style="1" customWidth="1"/>
    <col min="9" max="9" width="15.5703125" style="1" customWidth="1"/>
    <col min="10" max="10" width="21.28515625" style="1" customWidth="1"/>
    <col min="11" max="252" width="9.140625" style="1"/>
    <col min="253" max="253" width="21" style="1" bestFit="1" customWidth="1"/>
    <col min="254" max="254" width="62.5703125" style="1" customWidth="1"/>
    <col min="255" max="255" width="9.140625" style="1"/>
    <col min="256" max="256" width="3" style="1" customWidth="1"/>
    <col min="257" max="257" width="3.5703125" style="1" customWidth="1"/>
    <col min="258" max="258" width="3.7109375" style="1" customWidth="1"/>
    <col min="259" max="259" width="13.7109375" style="1" customWidth="1"/>
    <col min="260" max="260" width="15.85546875" style="1" customWidth="1"/>
    <col min="261" max="261" width="15.5703125" style="1" customWidth="1"/>
    <col min="262" max="262" width="21.28515625" style="1" customWidth="1"/>
    <col min="263" max="508" width="9.140625" style="1"/>
    <col min="509" max="509" width="21" style="1" bestFit="1" customWidth="1"/>
    <col min="510" max="510" width="62.5703125" style="1" customWidth="1"/>
    <col min="511" max="511" width="9.140625" style="1"/>
    <col min="512" max="512" width="3" style="1" customWidth="1"/>
    <col min="513" max="513" width="3.5703125" style="1" customWidth="1"/>
    <col min="514" max="514" width="3.7109375" style="1" customWidth="1"/>
    <col min="515" max="515" width="13.7109375" style="1" customWidth="1"/>
    <col min="516" max="516" width="15.85546875" style="1" customWidth="1"/>
    <col min="517" max="517" width="15.5703125" style="1" customWidth="1"/>
    <col min="518" max="518" width="21.28515625" style="1" customWidth="1"/>
    <col min="519" max="764" width="9.140625" style="1"/>
    <col min="765" max="765" width="21" style="1" bestFit="1" customWidth="1"/>
    <col min="766" max="766" width="62.5703125" style="1" customWidth="1"/>
    <col min="767" max="767" width="9.140625" style="1"/>
    <col min="768" max="768" width="3" style="1" customWidth="1"/>
    <col min="769" max="769" width="3.5703125" style="1" customWidth="1"/>
    <col min="770" max="770" width="3.7109375" style="1" customWidth="1"/>
    <col min="771" max="771" width="13.7109375" style="1" customWidth="1"/>
    <col min="772" max="772" width="15.85546875" style="1" customWidth="1"/>
    <col min="773" max="773" width="15.5703125" style="1" customWidth="1"/>
    <col min="774" max="774" width="21.28515625" style="1" customWidth="1"/>
    <col min="775" max="1020" width="9.140625" style="1"/>
    <col min="1021" max="1021" width="21" style="1" bestFit="1" customWidth="1"/>
    <col min="1022" max="1022" width="62.5703125" style="1" customWidth="1"/>
    <col min="1023" max="1023" width="9.140625" style="1"/>
    <col min="1024" max="1024" width="3" style="1" customWidth="1"/>
    <col min="1025" max="1025" width="3.5703125" style="1" customWidth="1"/>
    <col min="1026" max="1026" width="3.7109375" style="1" customWidth="1"/>
    <col min="1027" max="1027" width="13.7109375" style="1" customWidth="1"/>
    <col min="1028" max="1028" width="15.85546875" style="1" customWidth="1"/>
    <col min="1029" max="1029" width="15.5703125" style="1" customWidth="1"/>
    <col min="1030" max="1030" width="21.28515625" style="1" customWidth="1"/>
    <col min="1031" max="1276" width="9.140625" style="1"/>
    <col min="1277" max="1277" width="21" style="1" bestFit="1" customWidth="1"/>
    <col min="1278" max="1278" width="62.5703125" style="1" customWidth="1"/>
    <col min="1279" max="1279" width="9.140625" style="1"/>
    <col min="1280" max="1280" width="3" style="1" customWidth="1"/>
    <col min="1281" max="1281" width="3.5703125" style="1" customWidth="1"/>
    <col min="1282" max="1282" width="3.7109375" style="1" customWidth="1"/>
    <col min="1283" max="1283" width="13.7109375" style="1" customWidth="1"/>
    <col min="1284" max="1284" width="15.85546875" style="1" customWidth="1"/>
    <col min="1285" max="1285" width="15.5703125" style="1" customWidth="1"/>
    <col min="1286" max="1286" width="21.28515625" style="1" customWidth="1"/>
    <col min="1287" max="1532" width="9.140625" style="1"/>
    <col min="1533" max="1533" width="21" style="1" bestFit="1" customWidth="1"/>
    <col min="1534" max="1534" width="62.5703125" style="1" customWidth="1"/>
    <col min="1535" max="1535" width="9.140625" style="1"/>
    <col min="1536" max="1536" width="3" style="1" customWidth="1"/>
    <col min="1537" max="1537" width="3.5703125" style="1" customWidth="1"/>
    <col min="1538" max="1538" width="3.7109375" style="1" customWidth="1"/>
    <col min="1539" max="1539" width="13.7109375" style="1" customWidth="1"/>
    <col min="1540" max="1540" width="15.85546875" style="1" customWidth="1"/>
    <col min="1541" max="1541" width="15.5703125" style="1" customWidth="1"/>
    <col min="1542" max="1542" width="21.28515625" style="1" customWidth="1"/>
    <col min="1543" max="1788" width="9.140625" style="1"/>
    <col min="1789" max="1789" width="21" style="1" bestFit="1" customWidth="1"/>
    <col min="1790" max="1790" width="62.5703125" style="1" customWidth="1"/>
    <col min="1791" max="1791" width="9.140625" style="1"/>
    <col min="1792" max="1792" width="3" style="1" customWidth="1"/>
    <col min="1793" max="1793" width="3.5703125" style="1" customWidth="1"/>
    <col min="1794" max="1794" width="3.7109375" style="1" customWidth="1"/>
    <col min="1795" max="1795" width="13.7109375" style="1" customWidth="1"/>
    <col min="1796" max="1796" width="15.85546875" style="1" customWidth="1"/>
    <col min="1797" max="1797" width="15.5703125" style="1" customWidth="1"/>
    <col min="1798" max="1798" width="21.28515625" style="1" customWidth="1"/>
    <col min="1799" max="2044" width="9.140625" style="1"/>
    <col min="2045" max="2045" width="21" style="1" bestFit="1" customWidth="1"/>
    <col min="2046" max="2046" width="62.5703125" style="1" customWidth="1"/>
    <col min="2047" max="2047" width="9.140625" style="1"/>
    <col min="2048" max="2048" width="3" style="1" customWidth="1"/>
    <col min="2049" max="2049" width="3.5703125" style="1" customWidth="1"/>
    <col min="2050" max="2050" width="3.7109375" style="1" customWidth="1"/>
    <col min="2051" max="2051" width="13.7109375" style="1" customWidth="1"/>
    <col min="2052" max="2052" width="15.85546875" style="1" customWidth="1"/>
    <col min="2053" max="2053" width="15.5703125" style="1" customWidth="1"/>
    <col min="2054" max="2054" width="21.28515625" style="1" customWidth="1"/>
    <col min="2055" max="2300" width="9.140625" style="1"/>
    <col min="2301" max="2301" width="21" style="1" bestFit="1" customWidth="1"/>
    <col min="2302" max="2302" width="62.5703125" style="1" customWidth="1"/>
    <col min="2303" max="2303" width="9.140625" style="1"/>
    <col min="2304" max="2304" width="3" style="1" customWidth="1"/>
    <col min="2305" max="2305" width="3.5703125" style="1" customWidth="1"/>
    <col min="2306" max="2306" width="3.7109375" style="1" customWidth="1"/>
    <col min="2307" max="2307" width="13.7109375" style="1" customWidth="1"/>
    <col min="2308" max="2308" width="15.85546875" style="1" customWidth="1"/>
    <col min="2309" max="2309" width="15.5703125" style="1" customWidth="1"/>
    <col min="2310" max="2310" width="21.28515625" style="1" customWidth="1"/>
    <col min="2311" max="2556" width="9.140625" style="1"/>
    <col min="2557" max="2557" width="21" style="1" bestFit="1" customWidth="1"/>
    <col min="2558" max="2558" width="62.5703125" style="1" customWidth="1"/>
    <col min="2559" max="2559" width="9.140625" style="1"/>
    <col min="2560" max="2560" width="3" style="1" customWidth="1"/>
    <col min="2561" max="2561" width="3.5703125" style="1" customWidth="1"/>
    <col min="2562" max="2562" width="3.7109375" style="1" customWidth="1"/>
    <col min="2563" max="2563" width="13.7109375" style="1" customWidth="1"/>
    <col min="2564" max="2564" width="15.85546875" style="1" customWidth="1"/>
    <col min="2565" max="2565" width="15.5703125" style="1" customWidth="1"/>
    <col min="2566" max="2566" width="21.28515625" style="1" customWidth="1"/>
    <col min="2567" max="2812" width="9.140625" style="1"/>
    <col min="2813" max="2813" width="21" style="1" bestFit="1" customWidth="1"/>
    <col min="2814" max="2814" width="62.5703125" style="1" customWidth="1"/>
    <col min="2815" max="2815" width="9.140625" style="1"/>
    <col min="2816" max="2816" width="3" style="1" customWidth="1"/>
    <col min="2817" max="2817" width="3.5703125" style="1" customWidth="1"/>
    <col min="2818" max="2818" width="3.7109375" style="1" customWidth="1"/>
    <col min="2819" max="2819" width="13.7109375" style="1" customWidth="1"/>
    <col min="2820" max="2820" width="15.85546875" style="1" customWidth="1"/>
    <col min="2821" max="2821" width="15.5703125" style="1" customWidth="1"/>
    <col min="2822" max="2822" width="21.28515625" style="1" customWidth="1"/>
    <col min="2823" max="3068" width="9.140625" style="1"/>
    <col min="3069" max="3069" width="21" style="1" bestFit="1" customWidth="1"/>
    <col min="3070" max="3070" width="62.5703125" style="1" customWidth="1"/>
    <col min="3071" max="3071" width="9.140625" style="1"/>
    <col min="3072" max="3072" width="3" style="1" customWidth="1"/>
    <col min="3073" max="3073" width="3.5703125" style="1" customWidth="1"/>
    <col min="3074" max="3074" width="3.7109375" style="1" customWidth="1"/>
    <col min="3075" max="3075" width="13.7109375" style="1" customWidth="1"/>
    <col min="3076" max="3076" width="15.85546875" style="1" customWidth="1"/>
    <col min="3077" max="3077" width="15.5703125" style="1" customWidth="1"/>
    <col min="3078" max="3078" width="21.28515625" style="1" customWidth="1"/>
    <col min="3079" max="3324" width="9.140625" style="1"/>
    <col min="3325" max="3325" width="21" style="1" bestFit="1" customWidth="1"/>
    <col min="3326" max="3326" width="62.5703125" style="1" customWidth="1"/>
    <col min="3327" max="3327" width="9.140625" style="1"/>
    <col min="3328" max="3328" width="3" style="1" customWidth="1"/>
    <col min="3329" max="3329" width="3.5703125" style="1" customWidth="1"/>
    <col min="3330" max="3330" width="3.7109375" style="1" customWidth="1"/>
    <col min="3331" max="3331" width="13.7109375" style="1" customWidth="1"/>
    <col min="3332" max="3332" width="15.85546875" style="1" customWidth="1"/>
    <col min="3333" max="3333" width="15.5703125" style="1" customWidth="1"/>
    <col min="3334" max="3334" width="21.28515625" style="1" customWidth="1"/>
    <col min="3335" max="3580" width="9.140625" style="1"/>
    <col min="3581" max="3581" width="21" style="1" bestFit="1" customWidth="1"/>
    <col min="3582" max="3582" width="62.5703125" style="1" customWidth="1"/>
    <col min="3583" max="3583" width="9.140625" style="1"/>
    <col min="3584" max="3584" width="3" style="1" customWidth="1"/>
    <col min="3585" max="3585" width="3.5703125" style="1" customWidth="1"/>
    <col min="3586" max="3586" width="3.7109375" style="1" customWidth="1"/>
    <col min="3587" max="3587" width="13.7109375" style="1" customWidth="1"/>
    <col min="3588" max="3588" width="15.85546875" style="1" customWidth="1"/>
    <col min="3589" max="3589" width="15.5703125" style="1" customWidth="1"/>
    <col min="3590" max="3590" width="21.28515625" style="1" customWidth="1"/>
    <col min="3591" max="3836" width="9.140625" style="1"/>
    <col min="3837" max="3837" width="21" style="1" bestFit="1" customWidth="1"/>
    <col min="3838" max="3838" width="62.5703125" style="1" customWidth="1"/>
    <col min="3839" max="3839" width="9.140625" style="1"/>
    <col min="3840" max="3840" width="3" style="1" customWidth="1"/>
    <col min="3841" max="3841" width="3.5703125" style="1" customWidth="1"/>
    <col min="3842" max="3842" width="3.7109375" style="1" customWidth="1"/>
    <col min="3843" max="3843" width="13.7109375" style="1" customWidth="1"/>
    <col min="3844" max="3844" width="15.85546875" style="1" customWidth="1"/>
    <col min="3845" max="3845" width="15.5703125" style="1" customWidth="1"/>
    <col min="3846" max="3846" width="21.28515625" style="1" customWidth="1"/>
    <col min="3847" max="4092" width="9.140625" style="1"/>
    <col min="4093" max="4093" width="21" style="1" bestFit="1" customWidth="1"/>
    <col min="4094" max="4094" width="62.5703125" style="1" customWidth="1"/>
    <col min="4095" max="4095" width="9.140625" style="1"/>
    <col min="4096" max="4096" width="3" style="1" customWidth="1"/>
    <col min="4097" max="4097" width="3.5703125" style="1" customWidth="1"/>
    <col min="4098" max="4098" width="3.7109375" style="1" customWidth="1"/>
    <col min="4099" max="4099" width="13.7109375" style="1" customWidth="1"/>
    <col min="4100" max="4100" width="15.85546875" style="1" customWidth="1"/>
    <col min="4101" max="4101" width="15.5703125" style="1" customWidth="1"/>
    <col min="4102" max="4102" width="21.28515625" style="1" customWidth="1"/>
    <col min="4103" max="4348" width="9.140625" style="1"/>
    <col min="4349" max="4349" width="21" style="1" bestFit="1" customWidth="1"/>
    <col min="4350" max="4350" width="62.5703125" style="1" customWidth="1"/>
    <col min="4351" max="4351" width="9.140625" style="1"/>
    <col min="4352" max="4352" width="3" style="1" customWidth="1"/>
    <col min="4353" max="4353" width="3.5703125" style="1" customWidth="1"/>
    <col min="4354" max="4354" width="3.7109375" style="1" customWidth="1"/>
    <col min="4355" max="4355" width="13.7109375" style="1" customWidth="1"/>
    <col min="4356" max="4356" width="15.85546875" style="1" customWidth="1"/>
    <col min="4357" max="4357" width="15.5703125" style="1" customWidth="1"/>
    <col min="4358" max="4358" width="21.28515625" style="1" customWidth="1"/>
    <col min="4359" max="4604" width="9.140625" style="1"/>
    <col min="4605" max="4605" width="21" style="1" bestFit="1" customWidth="1"/>
    <col min="4606" max="4606" width="62.5703125" style="1" customWidth="1"/>
    <col min="4607" max="4607" width="9.140625" style="1"/>
    <col min="4608" max="4608" width="3" style="1" customWidth="1"/>
    <col min="4609" max="4609" width="3.5703125" style="1" customWidth="1"/>
    <col min="4610" max="4610" width="3.7109375" style="1" customWidth="1"/>
    <col min="4611" max="4611" width="13.7109375" style="1" customWidth="1"/>
    <col min="4612" max="4612" width="15.85546875" style="1" customWidth="1"/>
    <col min="4613" max="4613" width="15.5703125" style="1" customWidth="1"/>
    <col min="4614" max="4614" width="21.28515625" style="1" customWidth="1"/>
    <col min="4615" max="4860" width="9.140625" style="1"/>
    <col min="4861" max="4861" width="21" style="1" bestFit="1" customWidth="1"/>
    <col min="4862" max="4862" width="62.5703125" style="1" customWidth="1"/>
    <col min="4863" max="4863" width="9.140625" style="1"/>
    <col min="4864" max="4864" width="3" style="1" customWidth="1"/>
    <col min="4865" max="4865" width="3.5703125" style="1" customWidth="1"/>
    <col min="4866" max="4866" width="3.7109375" style="1" customWidth="1"/>
    <col min="4867" max="4867" width="13.7109375" style="1" customWidth="1"/>
    <col min="4868" max="4868" width="15.85546875" style="1" customWidth="1"/>
    <col min="4869" max="4869" width="15.5703125" style="1" customWidth="1"/>
    <col min="4870" max="4870" width="21.28515625" style="1" customWidth="1"/>
    <col min="4871" max="5116" width="9.140625" style="1"/>
    <col min="5117" max="5117" width="21" style="1" bestFit="1" customWidth="1"/>
    <col min="5118" max="5118" width="62.5703125" style="1" customWidth="1"/>
    <col min="5119" max="5119" width="9.140625" style="1"/>
    <col min="5120" max="5120" width="3" style="1" customWidth="1"/>
    <col min="5121" max="5121" width="3.5703125" style="1" customWidth="1"/>
    <col min="5122" max="5122" width="3.7109375" style="1" customWidth="1"/>
    <col min="5123" max="5123" width="13.7109375" style="1" customWidth="1"/>
    <col min="5124" max="5124" width="15.85546875" style="1" customWidth="1"/>
    <col min="5125" max="5125" width="15.5703125" style="1" customWidth="1"/>
    <col min="5126" max="5126" width="21.28515625" style="1" customWidth="1"/>
    <col min="5127" max="5372" width="9.140625" style="1"/>
    <col min="5373" max="5373" width="21" style="1" bestFit="1" customWidth="1"/>
    <col min="5374" max="5374" width="62.5703125" style="1" customWidth="1"/>
    <col min="5375" max="5375" width="9.140625" style="1"/>
    <col min="5376" max="5376" width="3" style="1" customWidth="1"/>
    <col min="5377" max="5377" width="3.5703125" style="1" customWidth="1"/>
    <col min="5378" max="5378" width="3.7109375" style="1" customWidth="1"/>
    <col min="5379" max="5379" width="13.7109375" style="1" customWidth="1"/>
    <col min="5380" max="5380" width="15.85546875" style="1" customWidth="1"/>
    <col min="5381" max="5381" width="15.5703125" style="1" customWidth="1"/>
    <col min="5382" max="5382" width="21.28515625" style="1" customWidth="1"/>
    <col min="5383" max="5628" width="9.140625" style="1"/>
    <col min="5629" max="5629" width="21" style="1" bestFit="1" customWidth="1"/>
    <col min="5630" max="5630" width="62.5703125" style="1" customWidth="1"/>
    <col min="5631" max="5631" width="9.140625" style="1"/>
    <col min="5632" max="5632" width="3" style="1" customWidth="1"/>
    <col min="5633" max="5633" width="3.5703125" style="1" customWidth="1"/>
    <col min="5634" max="5634" width="3.7109375" style="1" customWidth="1"/>
    <col min="5635" max="5635" width="13.7109375" style="1" customWidth="1"/>
    <col min="5636" max="5636" width="15.85546875" style="1" customWidth="1"/>
    <col min="5637" max="5637" width="15.5703125" style="1" customWidth="1"/>
    <col min="5638" max="5638" width="21.28515625" style="1" customWidth="1"/>
    <col min="5639" max="5884" width="9.140625" style="1"/>
    <col min="5885" max="5885" width="21" style="1" bestFit="1" customWidth="1"/>
    <col min="5886" max="5886" width="62.5703125" style="1" customWidth="1"/>
    <col min="5887" max="5887" width="9.140625" style="1"/>
    <col min="5888" max="5888" width="3" style="1" customWidth="1"/>
    <col min="5889" max="5889" width="3.5703125" style="1" customWidth="1"/>
    <col min="5890" max="5890" width="3.7109375" style="1" customWidth="1"/>
    <col min="5891" max="5891" width="13.7109375" style="1" customWidth="1"/>
    <col min="5892" max="5892" width="15.85546875" style="1" customWidth="1"/>
    <col min="5893" max="5893" width="15.5703125" style="1" customWidth="1"/>
    <col min="5894" max="5894" width="21.28515625" style="1" customWidth="1"/>
    <col min="5895" max="6140" width="9.140625" style="1"/>
    <col min="6141" max="6141" width="21" style="1" bestFit="1" customWidth="1"/>
    <col min="6142" max="6142" width="62.5703125" style="1" customWidth="1"/>
    <col min="6143" max="6143" width="9.140625" style="1"/>
    <col min="6144" max="6144" width="3" style="1" customWidth="1"/>
    <col min="6145" max="6145" width="3.5703125" style="1" customWidth="1"/>
    <col min="6146" max="6146" width="3.7109375" style="1" customWidth="1"/>
    <col min="6147" max="6147" width="13.7109375" style="1" customWidth="1"/>
    <col min="6148" max="6148" width="15.85546875" style="1" customWidth="1"/>
    <col min="6149" max="6149" width="15.5703125" style="1" customWidth="1"/>
    <col min="6150" max="6150" width="21.28515625" style="1" customWidth="1"/>
    <col min="6151" max="6396" width="9.140625" style="1"/>
    <col min="6397" max="6397" width="21" style="1" bestFit="1" customWidth="1"/>
    <col min="6398" max="6398" width="62.5703125" style="1" customWidth="1"/>
    <col min="6399" max="6399" width="9.140625" style="1"/>
    <col min="6400" max="6400" width="3" style="1" customWidth="1"/>
    <col min="6401" max="6401" width="3.5703125" style="1" customWidth="1"/>
    <col min="6402" max="6402" width="3.7109375" style="1" customWidth="1"/>
    <col min="6403" max="6403" width="13.7109375" style="1" customWidth="1"/>
    <col min="6404" max="6404" width="15.85546875" style="1" customWidth="1"/>
    <col min="6405" max="6405" width="15.5703125" style="1" customWidth="1"/>
    <col min="6406" max="6406" width="21.28515625" style="1" customWidth="1"/>
    <col min="6407" max="6652" width="9.140625" style="1"/>
    <col min="6653" max="6653" width="21" style="1" bestFit="1" customWidth="1"/>
    <col min="6654" max="6654" width="62.5703125" style="1" customWidth="1"/>
    <col min="6655" max="6655" width="9.140625" style="1"/>
    <col min="6656" max="6656" width="3" style="1" customWidth="1"/>
    <col min="6657" max="6657" width="3.5703125" style="1" customWidth="1"/>
    <col min="6658" max="6658" width="3.7109375" style="1" customWidth="1"/>
    <col min="6659" max="6659" width="13.7109375" style="1" customWidth="1"/>
    <col min="6660" max="6660" width="15.85546875" style="1" customWidth="1"/>
    <col min="6661" max="6661" width="15.5703125" style="1" customWidth="1"/>
    <col min="6662" max="6662" width="21.28515625" style="1" customWidth="1"/>
    <col min="6663" max="6908" width="9.140625" style="1"/>
    <col min="6909" max="6909" width="21" style="1" bestFit="1" customWidth="1"/>
    <col min="6910" max="6910" width="62.5703125" style="1" customWidth="1"/>
    <col min="6911" max="6911" width="9.140625" style="1"/>
    <col min="6912" max="6912" width="3" style="1" customWidth="1"/>
    <col min="6913" max="6913" width="3.5703125" style="1" customWidth="1"/>
    <col min="6914" max="6914" width="3.7109375" style="1" customWidth="1"/>
    <col min="6915" max="6915" width="13.7109375" style="1" customWidth="1"/>
    <col min="6916" max="6916" width="15.85546875" style="1" customWidth="1"/>
    <col min="6917" max="6917" width="15.5703125" style="1" customWidth="1"/>
    <col min="6918" max="6918" width="21.28515625" style="1" customWidth="1"/>
    <col min="6919" max="7164" width="9.140625" style="1"/>
    <col min="7165" max="7165" width="21" style="1" bestFit="1" customWidth="1"/>
    <col min="7166" max="7166" width="62.5703125" style="1" customWidth="1"/>
    <col min="7167" max="7167" width="9.140625" style="1"/>
    <col min="7168" max="7168" width="3" style="1" customWidth="1"/>
    <col min="7169" max="7169" width="3.5703125" style="1" customWidth="1"/>
    <col min="7170" max="7170" width="3.7109375" style="1" customWidth="1"/>
    <col min="7171" max="7171" width="13.7109375" style="1" customWidth="1"/>
    <col min="7172" max="7172" width="15.85546875" style="1" customWidth="1"/>
    <col min="7173" max="7173" width="15.5703125" style="1" customWidth="1"/>
    <col min="7174" max="7174" width="21.28515625" style="1" customWidth="1"/>
    <col min="7175" max="7420" width="9.140625" style="1"/>
    <col min="7421" max="7421" width="21" style="1" bestFit="1" customWidth="1"/>
    <col min="7422" max="7422" width="62.5703125" style="1" customWidth="1"/>
    <col min="7423" max="7423" width="9.140625" style="1"/>
    <col min="7424" max="7424" width="3" style="1" customWidth="1"/>
    <col min="7425" max="7425" width="3.5703125" style="1" customWidth="1"/>
    <col min="7426" max="7426" width="3.7109375" style="1" customWidth="1"/>
    <col min="7427" max="7427" width="13.7109375" style="1" customWidth="1"/>
    <col min="7428" max="7428" width="15.85546875" style="1" customWidth="1"/>
    <col min="7429" max="7429" width="15.5703125" style="1" customWidth="1"/>
    <col min="7430" max="7430" width="21.28515625" style="1" customWidth="1"/>
    <col min="7431" max="7676" width="9.140625" style="1"/>
    <col min="7677" max="7677" width="21" style="1" bestFit="1" customWidth="1"/>
    <col min="7678" max="7678" width="62.5703125" style="1" customWidth="1"/>
    <col min="7679" max="7679" width="9.140625" style="1"/>
    <col min="7680" max="7680" width="3" style="1" customWidth="1"/>
    <col min="7681" max="7681" width="3.5703125" style="1" customWidth="1"/>
    <col min="7682" max="7682" width="3.7109375" style="1" customWidth="1"/>
    <col min="7683" max="7683" width="13.7109375" style="1" customWidth="1"/>
    <col min="7684" max="7684" width="15.85546875" style="1" customWidth="1"/>
    <col min="7685" max="7685" width="15.5703125" style="1" customWidth="1"/>
    <col min="7686" max="7686" width="21.28515625" style="1" customWidth="1"/>
    <col min="7687" max="7932" width="9.140625" style="1"/>
    <col min="7933" max="7933" width="21" style="1" bestFit="1" customWidth="1"/>
    <col min="7934" max="7934" width="62.5703125" style="1" customWidth="1"/>
    <col min="7935" max="7935" width="9.140625" style="1"/>
    <col min="7936" max="7936" width="3" style="1" customWidth="1"/>
    <col min="7937" max="7937" width="3.5703125" style="1" customWidth="1"/>
    <col min="7938" max="7938" width="3.7109375" style="1" customWidth="1"/>
    <col min="7939" max="7939" width="13.7109375" style="1" customWidth="1"/>
    <col min="7940" max="7940" width="15.85546875" style="1" customWidth="1"/>
    <col min="7941" max="7941" width="15.5703125" style="1" customWidth="1"/>
    <col min="7942" max="7942" width="21.28515625" style="1" customWidth="1"/>
    <col min="7943" max="8188" width="9.140625" style="1"/>
    <col min="8189" max="8189" width="21" style="1" bestFit="1" customWidth="1"/>
    <col min="8190" max="8190" width="62.5703125" style="1" customWidth="1"/>
    <col min="8191" max="8191" width="9.140625" style="1"/>
    <col min="8192" max="8192" width="3" style="1" customWidth="1"/>
    <col min="8193" max="8193" width="3.5703125" style="1" customWidth="1"/>
    <col min="8194" max="8194" width="3.7109375" style="1" customWidth="1"/>
    <col min="8195" max="8195" width="13.7109375" style="1" customWidth="1"/>
    <col min="8196" max="8196" width="15.85546875" style="1" customWidth="1"/>
    <col min="8197" max="8197" width="15.5703125" style="1" customWidth="1"/>
    <col min="8198" max="8198" width="21.28515625" style="1" customWidth="1"/>
    <col min="8199" max="8444" width="9.140625" style="1"/>
    <col min="8445" max="8445" width="21" style="1" bestFit="1" customWidth="1"/>
    <col min="8446" max="8446" width="62.5703125" style="1" customWidth="1"/>
    <col min="8447" max="8447" width="9.140625" style="1"/>
    <col min="8448" max="8448" width="3" style="1" customWidth="1"/>
    <col min="8449" max="8449" width="3.5703125" style="1" customWidth="1"/>
    <col min="8450" max="8450" width="3.7109375" style="1" customWidth="1"/>
    <col min="8451" max="8451" width="13.7109375" style="1" customWidth="1"/>
    <col min="8452" max="8452" width="15.85546875" style="1" customWidth="1"/>
    <col min="8453" max="8453" width="15.5703125" style="1" customWidth="1"/>
    <col min="8454" max="8454" width="21.28515625" style="1" customWidth="1"/>
    <col min="8455" max="8700" width="9.140625" style="1"/>
    <col min="8701" max="8701" width="21" style="1" bestFit="1" customWidth="1"/>
    <col min="8702" max="8702" width="62.5703125" style="1" customWidth="1"/>
    <col min="8703" max="8703" width="9.140625" style="1"/>
    <col min="8704" max="8704" width="3" style="1" customWidth="1"/>
    <col min="8705" max="8705" width="3.5703125" style="1" customWidth="1"/>
    <col min="8706" max="8706" width="3.7109375" style="1" customWidth="1"/>
    <col min="8707" max="8707" width="13.7109375" style="1" customWidth="1"/>
    <col min="8708" max="8708" width="15.85546875" style="1" customWidth="1"/>
    <col min="8709" max="8709" width="15.5703125" style="1" customWidth="1"/>
    <col min="8710" max="8710" width="21.28515625" style="1" customWidth="1"/>
    <col min="8711" max="8956" width="9.140625" style="1"/>
    <col min="8957" max="8957" width="21" style="1" bestFit="1" customWidth="1"/>
    <col min="8958" max="8958" width="62.5703125" style="1" customWidth="1"/>
    <col min="8959" max="8959" width="9.140625" style="1"/>
    <col min="8960" max="8960" width="3" style="1" customWidth="1"/>
    <col min="8961" max="8961" width="3.5703125" style="1" customWidth="1"/>
    <col min="8962" max="8962" width="3.7109375" style="1" customWidth="1"/>
    <col min="8963" max="8963" width="13.7109375" style="1" customWidth="1"/>
    <col min="8964" max="8964" width="15.85546875" style="1" customWidth="1"/>
    <col min="8965" max="8965" width="15.5703125" style="1" customWidth="1"/>
    <col min="8966" max="8966" width="21.28515625" style="1" customWidth="1"/>
    <col min="8967" max="9212" width="9.140625" style="1"/>
    <col min="9213" max="9213" width="21" style="1" bestFit="1" customWidth="1"/>
    <col min="9214" max="9214" width="62.5703125" style="1" customWidth="1"/>
    <col min="9215" max="9215" width="9.140625" style="1"/>
    <col min="9216" max="9216" width="3" style="1" customWidth="1"/>
    <col min="9217" max="9217" width="3.5703125" style="1" customWidth="1"/>
    <col min="9218" max="9218" width="3.7109375" style="1" customWidth="1"/>
    <col min="9219" max="9219" width="13.7109375" style="1" customWidth="1"/>
    <col min="9220" max="9220" width="15.85546875" style="1" customWidth="1"/>
    <col min="9221" max="9221" width="15.5703125" style="1" customWidth="1"/>
    <col min="9222" max="9222" width="21.28515625" style="1" customWidth="1"/>
    <col min="9223" max="9468" width="9.140625" style="1"/>
    <col min="9469" max="9469" width="21" style="1" bestFit="1" customWidth="1"/>
    <col min="9470" max="9470" width="62.5703125" style="1" customWidth="1"/>
    <col min="9471" max="9471" width="9.140625" style="1"/>
    <col min="9472" max="9472" width="3" style="1" customWidth="1"/>
    <col min="9473" max="9473" width="3.5703125" style="1" customWidth="1"/>
    <col min="9474" max="9474" width="3.7109375" style="1" customWidth="1"/>
    <col min="9475" max="9475" width="13.7109375" style="1" customWidth="1"/>
    <col min="9476" max="9476" width="15.85546875" style="1" customWidth="1"/>
    <col min="9477" max="9477" width="15.5703125" style="1" customWidth="1"/>
    <col min="9478" max="9478" width="21.28515625" style="1" customWidth="1"/>
    <col min="9479" max="9724" width="9.140625" style="1"/>
    <col min="9725" max="9725" width="21" style="1" bestFit="1" customWidth="1"/>
    <col min="9726" max="9726" width="62.5703125" style="1" customWidth="1"/>
    <col min="9727" max="9727" width="9.140625" style="1"/>
    <col min="9728" max="9728" width="3" style="1" customWidth="1"/>
    <col min="9729" max="9729" width="3.5703125" style="1" customWidth="1"/>
    <col min="9730" max="9730" width="3.7109375" style="1" customWidth="1"/>
    <col min="9731" max="9731" width="13.7109375" style="1" customWidth="1"/>
    <col min="9732" max="9732" width="15.85546875" style="1" customWidth="1"/>
    <col min="9733" max="9733" width="15.5703125" style="1" customWidth="1"/>
    <col min="9734" max="9734" width="21.28515625" style="1" customWidth="1"/>
    <col min="9735" max="9980" width="9.140625" style="1"/>
    <col min="9981" max="9981" width="21" style="1" bestFit="1" customWidth="1"/>
    <col min="9982" max="9982" width="62.5703125" style="1" customWidth="1"/>
    <col min="9983" max="9983" width="9.140625" style="1"/>
    <col min="9984" max="9984" width="3" style="1" customWidth="1"/>
    <col min="9985" max="9985" width="3.5703125" style="1" customWidth="1"/>
    <col min="9986" max="9986" width="3.7109375" style="1" customWidth="1"/>
    <col min="9987" max="9987" width="13.7109375" style="1" customWidth="1"/>
    <col min="9988" max="9988" width="15.85546875" style="1" customWidth="1"/>
    <col min="9989" max="9989" width="15.5703125" style="1" customWidth="1"/>
    <col min="9990" max="9990" width="21.28515625" style="1" customWidth="1"/>
    <col min="9991" max="10236" width="9.140625" style="1"/>
    <col min="10237" max="10237" width="21" style="1" bestFit="1" customWidth="1"/>
    <col min="10238" max="10238" width="62.5703125" style="1" customWidth="1"/>
    <col min="10239" max="10239" width="9.140625" style="1"/>
    <col min="10240" max="10240" width="3" style="1" customWidth="1"/>
    <col min="10241" max="10241" width="3.5703125" style="1" customWidth="1"/>
    <col min="10242" max="10242" width="3.7109375" style="1" customWidth="1"/>
    <col min="10243" max="10243" width="13.7109375" style="1" customWidth="1"/>
    <col min="10244" max="10244" width="15.85546875" style="1" customWidth="1"/>
    <col min="10245" max="10245" width="15.5703125" style="1" customWidth="1"/>
    <col min="10246" max="10246" width="21.28515625" style="1" customWidth="1"/>
    <col min="10247" max="10492" width="9.140625" style="1"/>
    <col min="10493" max="10493" width="21" style="1" bestFit="1" customWidth="1"/>
    <col min="10494" max="10494" width="62.5703125" style="1" customWidth="1"/>
    <col min="10495" max="10495" width="9.140625" style="1"/>
    <col min="10496" max="10496" width="3" style="1" customWidth="1"/>
    <col min="10497" max="10497" width="3.5703125" style="1" customWidth="1"/>
    <col min="10498" max="10498" width="3.7109375" style="1" customWidth="1"/>
    <col min="10499" max="10499" width="13.7109375" style="1" customWidth="1"/>
    <col min="10500" max="10500" width="15.85546875" style="1" customWidth="1"/>
    <col min="10501" max="10501" width="15.5703125" style="1" customWidth="1"/>
    <col min="10502" max="10502" width="21.28515625" style="1" customWidth="1"/>
    <col min="10503" max="10748" width="9.140625" style="1"/>
    <col min="10749" max="10749" width="21" style="1" bestFit="1" customWidth="1"/>
    <col min="10750" max="10750" width="62.5703125" style="1" customWidth="1"/>
    <col min="10751" max="10751" width="9.140625" style="1"/>
    <col min="10752" max="10752" width="3" style="1" customWidth="1"/>
    <col min="10753" max="10753" width="3.5703125" style="1" customWidth="1"/>
    <col min="10754" max="10754" width="3.7109375" style="1" customWidth="1"/>
    <col min="10755" max="10755" width="13.7109375" style="1" customWidth="1"/>
    <col min="10756" max="10756" width="15.85546875" style="1" customWidth="1"/>
    <col min="10757" max="10757" width="15.5703125" style="1" customWidth="1"/>
    <col min="10758" max="10758" width="21.28515625" style="1" customWidth="1"/>
    <col min="10759" max="11004" width="9.140625" style="1"/>
    <col min="11005" max="11005" width="21" style="1" bestFit="1" customWidth="1"/>
    <col min="11006" max="11006" width="62.5703125" style="1" customWidth="1"/>
    <col min="11007" max="11007" width="9.140625" style="1"/>
    <col min="11008" max="11008" width="3" style="1" customWidth="1"/>
    <col min="11009" max="11009" width="3.5703125" style="1" customWidth="1"/>
    <col min="11010" max="11010" width="3.7109375" style="1" customWidth="1"/>
    <col min="11011" max="11011" width="13.7109375" style="1" customWidth="1"/>
    <col min="11012" max="11012" width="15.85546875" style="1" customWidth="1"/>
    <col min="11013" max="11013" width="15.5703125" style="1" customWidth="1"/>
    <col min="11014" max="11014" width="21.28515625" style="1" customWidth="1"/>
    <col min="11015" max="11260" width="9.140625" style="1"/>
    <col min="11261" max="11261" width="21" style="1" bestFit="1" customWidth="1"/>
    <col min="11262" max="11262" width="62.5703125" style="1" customWidth="1"/>
    <col min="11263" max="11263" width="9.140625" style="1"/>
    <col min="11264" max="11264" width="3" style="1" customWidth="1"/>
    <col min="11265" max="11265" width="3.5703125" style="1" customWidth="1"/>
    <col min="11266" max="11266" width="3.7109375" style="1" customWidth="1"/>
    <col min="11267" max="11267" width="13.7109375" style="1" customWidth="1"/>
    <col min="11268" max="11268" width="15.85546875" style="1" customWidth="1"/>
    <col min="11269" max="11269" width="15.5703125" style="1" customWidth="1"/>
    <col min="11270" max="11270" width="21.28515625" style="1" customWidth="1"/>
    <col min="11271" max="11516" width="9.140625" style="1"/>
    <col min="11517" max="11517" width="21" style="1" bestFit="1" customWidth="1"/>
    <col min="11518" max="11518" width="62.5703125" style="1" customWidth="1"/>
    <col min="11519" max="11519" width="9.140625" style="1"/>
    <col min="11520" max="11520" width="3" style="1" customWidth="1"/>
    <col min="11521" max="11521" width="3.5703125" style="1" customWidth="1"/>
    <col min="11522" max="11522" width="3.7109375" style="1" customWidth="1"/>
    <col min="11523" max="11523" width="13.7109375" style="1" customWidth="1"/>
    <col min="11524" max="11524" width="15.85546875" style="1" customWidth="1"/>
    <col min="11525" max="11525" width="15.5703125" style="1" customWidth="1"/>
    <col min="11526" max="11526" width="21.28515625" style="1" customWidth="1"/>
    <col min="11527" max="11772" width="9.140625" style="1"/>
    <col min="11773" max="11773" width="21" style="1" bestFit="1" customWidth="1"/>
    <col min="11774" max="11774" width="62.5703125" style="1" customWidth="1"/>
    <col min="11775" max="11775" width="9.140625" style="1"/>
    <col min="11776" max="11776" width="3" style="1" customWidth="1"/>
    <col min="11777" max="11777" width="3.5703125" style="1" customWidth="1"/>
    <col min="11778" max="11778" width="3.7109375" style="1" customWidth="1"/>
    <col min="11779" max="11779" width="13.7109375" style="1" customWidth="1"/>
    <col min="11780" max="11780" width="15.85546875" style="1" customWidth="1"/>
    <col min="11781" max="11781" width="15.5703125" style="1" customWidth="1"/>
    <col min="11782" max="11782" width="21.28515625" style="1" customWidth="1"/>
    <col min="11783" max="12028" width="9.140625" style="1"/>
    <col min="12029" max="12029" width="21" style="1" bestFit="1" customWidth="1"/>
    <col min="12030" max="12030" width="62.5703125" style="1" customWidth="1"/>
    <col min="12031" max="12031" width="9.140625" style="1"/>
    <col min="12032" max="12032" width="3" style="1" customWidth="1"/>
    <col min="12033" max="12033" width="3.5703125" style="1" customWidth="1"/>
    <col min="12034" max="12034" width="3.7109375" style="1" customWidth="1"/>
    <col min="12035" max="12035" width="13.7109375" style="1" customWidth="1"/>
    <col min="12036" max="12036" width="15.85546875" style="1" customWidth="1"/>
    <col min="12037" max="12037" width="15.5703125" style="1" customWidth="1"/>
    <col min="12038" max="12038" width="21.28515625" style="1" customWidth="1"/>
    <col min="12039" max="12284" width="9.140625" style="1"/>
    <col min="12285" max="12285" width="21" style="1" bestFit="1" customWidth="1"/>
    <col min="12286" max="12286" width="62.5703125" style="1" customWidth="1"/>
    <col min="12287" max="12287" width="9.140625" style="1"/>
    <col min="12288" max="12288" width="3" style="1" customWidth="1"/>
    <col min="12289" max="12289" width="3.5703125" style="1" customWidth="1"/>
    <col min="12290" max="12290" width="3.7109375" style="1" customWidth="1"/>
    <col min="12291" max="12291" width="13.7109375" style="1" customWidth="1"/>
    <col min="12292" max="12292" width="15.85546875" style="1" customWidth="1"/>
    <col min="12293" max="12293" width="15.5703125" style="1" customWidth="1"/>
    <col min="12294" max="12294" width="21.28515625" style="1" customWidth="1"/>
    <col min="12295" max="12540" width="9.140625" style="1"/>
    <col min="12541" max="12541" width="21" style="1" bestFit="1" customWidth="1"/>
    <col min="12542" max="12542" width="62.5703125" style="1" customWidth="1"/>
    <col min="12543" max="12543" width="9.140625" style="1"/>
    <col min="12544" max="12544" width="3" style="1" customWidth="1"/>
    <col min="12545" max="12545" width="3.5703125" style="1" customWidth="1"/>
    <col min="12546" max="12546" width="3.7109375" style="1" customWidth="1"/>
    <col min="12547" max="12547" width="13.7109375" style="1" customWidth="1"/>
    <col min="12548" max="12548" width="15.85546875" style="1" customWidth="1"/>
    <col min="12549" max="12549" width="15.5703125" style="1" customWidth="1"/>
    <col min="12550" max="12550" width="21.28515625" style="1" customWidth="1"/>
    <col min="12551" max="12796" width="9.140625" style="1"/>
    <col min="12797" max="12797" width="21" style="1" bestFit="1" customWidth="1"/>
    <col min="12798" max="12798" width="62.5703125" style="1" customWidth="1"/>
    <col min="12799" max="12799" width="9.140625" style="1"/>
    <col min="12800" max="12800" width="3" style="1" customWidth="1"/>
    <col min="12801" max="12801" width="3.5703125" style="1" customWidth="1"/>
    <col min="12802" max="12802" width="3.7109375" style="1" customWidth="1"/>
    <col min="12803" max="12803" width="13.7109375" style="1" customWidth="1"/>
    <col min="12804" max="12804" width="15.85546875" style="1" customWidth="1"/>
    <col min="12805" max="12805" width="15.5703125" style="1" customWidth="1"/>
    <col min="12806" max="12806" width="21.28515625" style="1" customWidth="1"/>
    <col min="12807" max="13052" width="9.140625" style="1"/>
    <col min="13053" max="13053" width="21" style="1" bestFit="1" customWidth="1"/>
    <col min="13054" max="13054" width="62.5703125" style="1" customWidth="1"/>
    <col min="13055" max="13055" width="9.140625" style="1"/>
    <col min="13056" max="13056" width="3" style="1" customWidth="1"/>
    <col min="13057" max="13057" width="3.5703125" style="1" customWidth="1"/>
    <col min="13058" max="13058" width="3.7109375" style="1" customWidth="1"/>
    <col min="13059" max="13059" width="13.7109375" style="1" customWidth="1"/>
    <col min="13060" max="13060" width="15.85546875" style="1" customWidth="1"/>
    <col min="13061" max="13061" width="15.5703125" style="1" customWidth="1"/>
    <col min="13062" max="13062" width="21.28515625" style="1" customWidth="1"/>
    <col min="13063" max="13308" width="9.140625" style="1"/>
    <col min="13309" max="13309" width="21" style="1" bestFit="1" customWidth="1"/>
    <col min="13310" max="13310" width="62.5703125" style="1" customWidth="1"/>
    <col min="13311" max="13311" width="9.140625" style="1"/>
    <col min="13312" max="13312" width="3" style="1" customWidth="1"/>
    <col min="13313" max="13313" width="3.5703125" style="1" customWidth="1"/>
    <col min="13314" max="13314" width="3.7109375" style="1" customWidth="1"/>
    <col min="13315" max="13315" width="13.7109375" style="1" customWidth="1"/>
    <col min="13316" max="13316" width="15.85546875" style="1" customWidth="1"/>
    <col min="13317" max="13317" width="15.5703125" style="1" customWidth="1"/>
    <col min="13318" max="13318" width="21.28515625" style="1" customWidth="1"/>
    <col min="13319" max="13564" width="9.140625" style="1"/>
    <col min="13565" max="13565" width="21" style="1" bestFit="1" customWidth="1"/>
    <col min="13566" max="13566" width="62.5703125" style="1" customWidth="1"/>
    <col min="13567" max="13567" width="9.140625" style="1"/>
    <col min="13568" max="13568" width="3" style="1" customWidth="1"/>
    <col min="13569" max="13569" width="3.5703125" style="1" customWidth="1"/>
    <col min="13570" max="13570" width="3.7109375" style="1" customWidth="1"/>
    <col min="13571" max="13571" width="13.7109375" style="1" customWidth="1"/>
    <col min="13572" max="13572" width="15.85546875" style="1" customWidth="1"/>
    <col min="13573" max="13573" width="15.5703125" style="1" customWidth="1"/>
    <col min="13574" max="13574" width="21.28515625" style="1" customWidth="1"/>
    <col min="13575" max="13820" width="9.140625" style="1"/>
    <col min="13821" max="13821" width="21" style="1" bestFit="1" customWidth="1"/>
    <col min="13822" max="13822" width="62.5703125" style="1" customWidth="1"/>
    <col min="13823" max="13823" width="9.140625" style="1"/>
    <col min="13824" max="13824" width="3" style="1" customWidth="1"/>
    <col min="13825" max="13825" width="3.5703125" style="1" customWidth="1"/>
    <col min="13826" max="13826" width="3.7109375" style="1" customWidth="1"/>
    <col min="13827" max="13827" width="13.7109375" style="1" customWidth="1"/>
    <col min="13828" max="13828" width="15.85546875" style="1" customWidth="1"/>
    <col min="13829" max="13829" width="15.5703125" style="1" customWidth="1"/>
    <col min="13830" max="13830" width="21.28515625" style="1" customWidth="1"/>
    <col min="13831" max="14076" width="9.140625" style="1"/>
    <col min="14077" max="14077" width="21" style="1" bestFit="1" customWidth="1"/>
    <col min="14078" max="14078" width="62.5703125" style="1" customWidth="1"/>
    <col min="14079" max="14079" width="9.140625" style="1"/>
    <col min="14080" max="14080" width="3" style="1" customWidth="1"/>
    <col min="14081" max="14081" width="3.5703125" style="1" customWidth="1"/>
    <col min="14082" max="14082" width="3.7109375" style="1" customWidth="1"/>
    <col min="14083" max="14083" width="13.7109375" style="1" customWidth="1"/>
    <col min="14084" max="14084" width="15.85546875" style="1" customWidth="1"/>
    <col min="14085" max="14085" width="15.5703125" style="1" customWidth="1"/>
    <col min="14086" max="14086" width="21.28515625" style="1" customWidth="1"/>
    <col min="14087" max="14332" width="9.140625" style="1"/>
    <col min="14333" max="14333" width="21" style="1" bestFit="1" customWidth="1"/>
    <col min="14334" max="14334" width="62.5703125" style="1" customWidth="1"/>
    <col min="14335" max="14335" width="9.140625" style="1"/>
    <col min="14336" max="14336" width="3" style="1" customWidth="1"/>
    <col min="14337" max="14337" width="3.5703125" style="1" customWidth="1"/>
    <col min="14338" max="14338" width="3.7109375" style="1" customWidth="1"/>
    <col min="14339" max="14339" width="13.7109375" style="1" customWidth="1"/>
    <col min="14340" max="14340" width="15.85546875" style="1" customWidth="1"/>
    <col min="14341" max="14341" width="15.5703125" style="1" customWidth="1"/>
    <col min="14342" max="14342" width="21.28515625" style="1" customWidth="1"/>
    <col min="14343" max="14588" width="9.140625" style="1"/>
    <col min="14589" max="14589" width="21" style="1" bestFit="1" customWidth="1"/>
    <col min="14590" max="14590" width="62.5703125" style="1" customWidth="1"/>
    <col min="14591" max="14591" width="9.140625" style="1"/>
    <col min="14592" max="14592" width="3" style="1" customWidth="1"/>
    <col min="14593" max="14593" width="3.5703125" style="1" customWidth="1"/>
    <col min="14594" max="14594" width="3.7109375" style="1" customWidth="1"/>
    <col min="14595" max="14595" width="13.7109375" style="1" customWidth="1"/>
    <col min="14596" max="14596" width="15.85546875" style="1" customWidth="1"/>
    <col min="14597" max="14597" width="15.5703125" style="1" customWidth="1"/>
    <col min="14598" max="14598" width="21.28515625" style="1" customWidth="1"/>
    <col min="14599" max="14844" width="9.140625" style="1"/>
    <col min="14845" max="14845" width="21" style="1" bestFit="1" customWidth="1"/>
    <col min="14846" max="14846" width="62.5703125" style="1" customWidth="1"/>
    <col min="14847" max="14847" width="9.140625" style="1"/>
    <col min="14848" max="14848" width="3" style="1" customWidth="1"/>
    <col min="14849" max="14849" width="3.5703125" style="1" customWidth="1"/>
    <col min="14850" max="14850" width="3.7109375" style="1" customWidth="1"/>
    <col min="14851" max="14851" width="13.7109375" style="1" customWidth="1"/>
    <col min="14852" max="14852" width="15.85546875" style="1" customWidth="1"/>
    <col min="14853" max="14853" width="15.5703125" style="1" customWidth="1"/>
    <col min="14854" max="14854" width="21.28515625" style="1" customWidth="1"/>
    <col min="14855" max="15100" width="9.140625" style="1"/>
    <col min="15101" max="15101" width="21" style="1" bestFit="1" customWidth="1"/>
    <col min="15102" max="15102" width="62.5703125" style="1" customWidth="1"/>
    <col min="15103" max="15103" width="9.140625" style="1"/>
    <col min="15104" max="15104" width="3" style="1" customWidth="1"/>
    <col min="15105" max="15105" width="3.5703125" style="1" customWidth="1"/>
    <col min="15106" max="15106" width="3.7109375" style="1" customWidth="1"/>
    <col min="15107" max="15107" width="13.7109375" style="1" customWidth="1"/>
    <col min="15108" max="15108" width="15.85546875" style="1" customWidth="1"/>
    <col min="15109" max="15109" width="15.5703125" style="1" customWidth="1"/>
    <col min="15110" max="15110" width="21.28515625" style="1" customWidth="1"/>
    <col min="15111" max="15356" width="9.140625" style="1"/>
    <col min="15357" max="15357" width="21" style="1" bestFit="1" customWidth="1"/>
    <col min="15358" max="15358" width="62.5703125" style="1" customWidth="1"/>
    <col min="15359" max="15359" width="9.140625" style="1"/>
    <col min="15360" max="15360" width="3" style="1" customWidth="1"/>
    <col min="15361" max="15361" width="3.5703125" style="1" customWidth="1"/>
    <col min="15362" max="15362" width="3.7109375" style="1" customWidth="1"/>
    <col min="15363" max="15363" width="13.7109375" style="1" customWidth="1"/>
    <col min="15364" max="15364" width="15.85546875" style="1" customWidth="1"/>
    <col min="15365" max="15365" width="15.5703125" style="1" customWidth="1"/>
    <col min="15366" max="15366" width="21.28515625" style="1" customWidth="1"/>
    <col min="15367" max="15612" width="9.140625" style="1"/>
    <col min="15613" max="15613" width="21" style="1" bestFit="1" customWidth="1"/>
    <col min="15614" max="15614" width="62.5703125" style="1" customWidth="1"/>
    <col min="15615" max="15615" width="9.140625" style="1"/>
    <col min="15616" max="15616" width="3" style="1" customWidth="1"/>
    <col min="15617" max="15617" width="3.5703125" style="1" customWidth="1"/>
    <col min="15618" max="15618" width="3.7109375" style="1" customWidth="1"/>
    <col min="15619" max="15619" width="13.7109375" style="1" customWidth="1"/>
    <col min="15620" max="15620" width="15.85546875" style="1" customWidth="1"/>
    <col min="15621" max="15621" width="15.5703125" style="1" customWidth="1"/>
    <col min="15622" max="15622" width="21.28515625" style="1" customWidth="1"/>
    <col min="15623" max="15868" width="9.140625" style="1"/>
    <col min="15869" max="15869" width="21" style="1" bestFit="1" customWidth="1"/>
    <col min="15870" max="15870" width="62.5703125" style="1" customWidth="1"/>
    <col min="15871" max="15871" width="9.140625" style="1"/>
    <col min="15872" max="15872" width="3" style="1" customWidth="1"/>
    <col min="15873" max="15873" width="3.5703125" style="1" customWidth="1"/>
    <col min="15874" max="15874" width="3.7109375" style="1" customWidth="1"/>
    <col min="15875" max="15875" width="13.7109375" style="1" customWidth="1"/>
    <col min="15876" max="15876" width="15.85546875" style="1" customWidth="1"/>
    <col min="15877" max="15877" width="15.5703125" style="1" customWidth="1"/>
    <col min="15878" max="15878" width="21.28515625" style="1" customWidth="1"/>
    <col min="15879" max="16124" width="9.140625" style="1"/>
    <col min="16125" max="16125" width="21" style="1" bestFit="1" customWidth="1"/>
    <col min="16126" max="16126" width="62.5703125" style="1" customWidth="1"/>
    <col min="16127" max="16127" width="9.140625" style="1"/>
    <col min="16128" max="16128" width="3" style="1" customWidth="1"/>
    <col min="16129" max="16129" width="3.5703125" style="1" customWidth="1"/>
    <col min="16130" max="16130" width="3.7109375" style="1" customWidth="1"/>
    <col min="16131" max="16131" width="13.7109375" style="1" customWidth="1"/>
    <col min="16132" max="16132" width="15.85546875" style="1" customWidth="1"/>
    <col min="16133" max="16133" width="15.5703125" style="1" customWidth="1"/>
    <col min="16134" max="16134" width="21.28515625" style="1" customWidth="1"/>
    <col min="16135" max="16384" width="9.140625" style="1"/>
  </cols>
  <sheetData>
    <row r="1" spans="1:10" ht="13.5">
      <c r="J1" s="2" t="s">
        <v>146</v>
      </c>
    </row>
    <row r="2" spans="1:10" ht="13.5">
      <c r="B2" s="53"/>
      <c r="J2" s="2" t="s">
        <v>147</v>
      </c>
    </row>
    <row r="3" spans="1:10" ht="13.5">
      <c r="A3" s="54" t="s">
        <v>148</v>
      </c>
      <c r="B3" s="198" t="s">
        <v>149</v>
      </c>
      <c r="C3" s="199"/>
      <c r="D3" s="199"/>
      <c r="E3" s="199"/>
      <c r="F3" s="199"/>
      <c r="G3" s="199"/>
      <c r="H3" s="199"/>
      <c r="I3" s="200"/>
      <c r="J3" s="2"/>
    </row>
    <row r="4" spans="1:10" ht="12.75" customHeight="1">
      <c r="A4" s="54" t="s">
        <v>150</v>
      </c>
      <c r="B4" s="198" t="s">
        <v>103</v>
      </c>
      <c r="C4" s="199"/>
      <c r="D4" s="199"/>
      <c r="E4" s="199"/>
      <c r="F4" s="199"/>
      <c r="G4" s="199"/>
      <c r="H4" s="199"/>
      <c r="I4" s="200"/>
      <c r="J4" s="2"/>
    </row>
    <row r="5" spans="1:10" ht="13.5">
      <c r="A5" s="54" t="s">
        <v>24</v>
      </c>
      <c r="B5" s="201">
        <v>24420</v>
      </c>
      <c r="C5" s="202"/>
      <c r="D5" s="202"/>
      <c r="E5" s="202"/>
      <c r="F5" s="202"/>
      <c r="G5" s="202"/>
      <c r="H5" s="202"/>
      <c r="I5" s="203"/>
      <c r="J5" s="2"/>
    </row>
    <row r="6" spans="1:10" ht="13.5">
      <c r="A6" s="54" t="s">
        <v>151</v>
      </c>
      <c r="B6" s="201">
        <v>420059834009</v>
      </c>
      <c r="C6" s="202"/>
      <c r="D6" s="202"/>
      <c r="E6" s="202"/>
      <c r="F6" s="202"/>
      <c r="G6" s="202"/>
      <c r="H6" s="202"/>
      <c r="I6" s="203"/>
      <c r="J6" s="2"/>
    </row>
    <row r="7" spans="1:10" ht="13.5">
      <c r="A7" s="54" t="s">
        <v>152</v>
      </c>
      <c r="B7" s="201"/>
      <c r="C7" s="202"/>
      <c r="D7" s="202"/>
      <c r="E7" s="202"/>
      <c r="F7" s="202"/>
      <c r="G7" s="202"/>
      <c r="H7" s="202"/>
      <c r="I7" s="203"/>
      <c r="J7" s="2"/>
    </row>
    <row r="8" spans="1:10">
      <c r="B8" s="6"/>
      <c r="C8" s="6"/>
      <c r="D8" s="6"/>
      <c r="E8" s="6"/>
      <c r="F8" s="6"/>
      <c r="G8" s="6"/>
      <c r="H8" s="270"/>
      <c r="I8" s="270"/>
    </row>
    <row r="9" spans="1:10" ht="14.25" thickBot="1">
      <c r="A9" s="249" t="s">
        <v>341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ht="15" customHeight="1" thickTop="1">
      <c r="A10" s="6"/>
      <c r="B10" s="85" t="s">
        <v>585</v>
      </c>
      <c r="C10" s="252"/>
      <c r="D10" s="252"/>
      <c r="E10" s="252"/>
      <c r="F10" s="252"/>
      <c r="G10" s="252"/>
      <c r="H10" s="252"/>
      <c r="I10" s="86"/>
      <c r="J10" s="86"/>
    </row>
    <row r="11" spans="1:10">
      <c r="A11" s="6"/>
      <c r="J11" s="1" t="s">
        <v>342</v>
      </c>
    </row>
    <row r="12" spans="1:10" ht="12.75" customHeight="1">
      <c r="A12" s="253" t="s">
        <v>343</v>
      </c>
      <c r="B12" s="211" t="s">
        <v>156</v>
      </c>
      <c r="C12" s="257" t="s">
        <v>31</v>
      </c>
      <c r="D12" s="260"/>
      <c r="E12" s="261"/>
      <c r="F12" s="262"/>
      <c r="G12" s="260"/>
      <c r="H12" s="260"/>
      <c r="I12" s="260"/>
      <c r="J12" s="87" t="s">
        <v>160</v>
      </c>
    </row>
    <row r="13" spans="1:10" ht="12.75" customHeight="1">
      <c r="A13" s="254"/>
      <c r="B13" s="213"/>
      <c r="C13" s="258"/>
      <c r="D13" s="263" t="s">
        <v>344</v>
      </c>
      <c r="E13" s="264"/>
      <c r="F13" s="265"/>
      <c r="G13" s="263" t="s">
        <v>345</v>
      </c>
      <c r="H13" s="263"/>
      <c r="I13" s="263"/>
      <c r="J13" s="88" t="s">
        <v>346</v>
      </c>
    </row>
    <row r="14" spans="1:10" ht="13.5">
      <c r="A14" s="255"/>
      <c r="B14" s="213"/>
      <c r="C14" s="258"/>
      <c r="D14" s="266"/>
      <c r="E14" s="264"/>
      <c r="F14" s="265"/>
      <c r="G14" s="266"/>
      <c r="H14" s="266"/>
      <c r="I14" s="266"/>
      <c r="J14" s="88" t="s">
        <v>347</v>
      </c>
    </row>
    <row r="15" spans="1:10" ht="13.5">
      <c r="A15" s="255"/>
      <c r="B15" s="213"/>
      <c r="C15" s="258"/>
      <c r="D15" s="266"/>
      <c r="E15" s="264"/>
      <c r="F15" s="265"/>
      <c r="G15" s="267"/>
      <c r="H15" s="267"/>
      <c r="I15" s="267"/>
      <c r="J15" s="89"/>
    </row>
    <row r="16" spans="1:10" ht="13.5">
      <c r="A16" s="256"/>
      <c r="B16" s="215"/>
      <c r="C16" s="259"/>
      <c r="D16" s="267"/>
      <c r="E16" s="268"/>
      <c r="F16" s="269"/>
      <c r="G16" s="90" t="s">
        <v>348</v>
      </c>
      <c r="H16" s="91" t="s">
        <v>349</v>
      </c>
      <c r="I16" s="91" t="s">
        <v>350</v>
      </c>
      <c r="J16" s="92"/>
    </row>
    <row r="17" spans="1:10">
      <c r="A17" s="30"/>
      <c r="B17" s="64">
        <v>2</v>
      </c>
      <c r="C17" s="64">
        <v>3</v>
      </c>
      <c r="D17" s="197">
        <v>4</v>
      </c>
      <c r="E17" s="197"/>
      <c r="F17" s="197"/>
      <c r="G17" s="30">
        <v>5</v>
      </c>
      <c r="H17" s="30">
        <v>6</v>
      </c>
      <c r="I17" s="30">
        <v>7</v>
      </c>
      <c r="J17" s="30">
        <v>8</v>
      </c>
    </row>
    <row r="18" spans="1:10" ht="13.5">
      <c r="A18" s="30"/>
      <c r="B18" s="93" t="s">
        <v>351</v>
      </c>
      <c r="C18" s="30"/>
      <c r="D18" s="194"/>
      <c r="E18" s="194"/>
      <c r="F18" s="194"/>
      <c r="G18" s="65"/>
      <c r="H18" s="65"/>
      <c r="I18" s="65"/>
      <c r="J18" s="65"/>
    </row>
    <row r="19" spans="1:10" ht="27" customHeight="1">
      <c r="A19" s="30"/>
      <c r="B19" s="93" t="s">
        <v>352</v>
      </c>
      <c r="C19" s="30"/>
      <c r="D19" s="66">
        <v>0</v>
      </c>
      <c r="E19" s="67">
        <v>0</v>
      </c>
      <c r="F19" s="68">
        <v>1</v>
      </c>
      <c r="G19" s="69">
        <f>SUM(G20+G26+G32+G33+G38+G39+G48+G51)</f>
        <v>190101001</v>
      </c>
      <c r="H19" s="69">
        <f>SUM(H20+H26+H32+H33+H38+H39+H48+H51)</f>
        <v>97009328</v>
      </c>
      <c r="I19" s="69">
        <f>+G19-H19</f>
        <v>93091673</v>
      </c>
      <c r="J19" s="69">
        <f>SUM(J20+J26+J32+J33+J38+J39+J48+J51)</f>
        <v>89523029</v>
      </c>
    </row>
    <row r="20" spans="1:10" ht="15" customHeight="1">
      <c r="A20" s="94" t="s">
        <v>353</v>
      </c>
      <c r="B20" s="93" t="s">
        <v>354</v>
      </c>
      <c r="C20" s="30"/>
      <c r="D20" s="66">
        <v>0</v>
      </c>
      <c r="E20" s="67">
        <v>0</v>
      </c>
      <c r="F20" s="68">
        <v>2</v>
      </c>
      <c r="G20" s="69">
        <f>SUM(G21:G25)</f>
        <v>14739881</v>
      </c>
      <c r="H20" s="69">
        <f>SUM(H21:H25)</f>
        <v>9472682</v>
      </c>
      <c r="I20" s="69">
        <f>+G20-H20</f>
        <v>5267199</v>
      </c>
      <c r="J20" s="69">
        <f>SUM(J21:J25)</f>
        <v>675692</v>
      </c>
    </row>
    <row r="21" spans="1:10" ht="15" customHeight="1">
      <c r="A21" s="94" t="s">
        <v>355</v>
      </c>
      <c r="B21" s="95" t="s">
        <v>356</v>
      </c>
      <c r="C21" s="30"/>
      <c r="D21" s="66">
        <v>0</v>
      </c>
      <c r="E21" s="67">
        <v>0</v>
      </c>
      <c r="F21" s="68">
        <v>3</v>
      </c>
      <c r="G21" s="96"/>
      <c r="H21" s="96"/>
      <c r="I21" s="96"/>
      <c r="J21" s="96"/>
    </row>
    <row r="22" spans="1:10" ht="15" customHeight="1">
      <c r="A22" s="94" t="s">
        <v>357</v>
      </c>
      <c r="B22" s="95" t="s">
        <v>358</v>
      </c>
      <c r="C22" s="30"/>
      <c r="D22" s="66">
        <v>0</v>
      </c>
      <c r="E22" s="67">
        <v>0</v>
      </c>
      <c r="F22" s="68">
        <v>4</v>
      </c>
      <c r="G22" s="72">
        <v>6764307</v>
      </c>
      <c r="H22" s="72">
        <v>6504075</v>
      </c>
      <c r="I22" s="70">
        <f>+G22-H22</f>
        <v>260232</v>
      </c>
      <c r="J22" s="72">
        <v>78625</v>
      </c>
    </row>
    <row r="23" spans="1:10" ht="15" customHeight="1">
      <c r="A23" s="94" t="s">
        <v>359</v>
      </c>
      <c r="B23" s="95" t="s">
        <v>360</v>
      </c>
      <c r="C23" s="30"/>
      <c r="D23" s="66">
        <v>0</v>
      </c>
      <c r="E23" s="67">
        <v>0</v>
      </c>
      <c r="F23" s="68">
        <v>5</v>
      </c>
      <c r="G23" s="96"/>
      <c r="H23" s="96"/>
      <c r="I23" s="70"/>
      <c r="J23" s="70"/>
    </row>
    <row r="24" spans="1:10" ht="15" customHeight="1">
      <c r="A24" s="30" t="s">
        <v>361</v>
      </c>
      <c r="B24" s="95" t="s">
        <v>362</v>
      </c>
      <c r="C24" s="30"/>
      <c r="D24" s="66">
        <v>0</v>
      </c>
      <c r="E24" s="67">
        <v>0</v>
      </c>
      <c r="F24" s="68">
        <v>6</v>
      </c>
      <c r="G24" s="72">
        <v>3021480</v>
      </c>
      <c r="H24" s="72">
        <v>2968607</v>
      </c>
      <c r="I24" s="70">
        <f t="shared" ref="I24:I29" si="0">+G24-H24</f>
        <v>52873</v>
      </c>
      <c r="J24" s="72">
        <v>60737</v>
      </c>
    </row>
    <row r="25" spans="1:10" ht="15" customHeight="1">
      <c r="A25" s="30" t="s">
        <v>363</v>
      </c>
      <c r="B25" s="95" t="s">
        <v>364</v>
      </c>
      <c r="C25" s="30"/>
      <c r="D25" s="66">
        <v>0</v>
      </c>
      <c r="E25" s="67">
        <v>0</v>
      </c>
      <c r="F25" s="68">
        <v>7</v>
      </c>
      <c r="G25" s="72">
        <v>4954094</v>
      </c>
      <c r="H25" s="96"/>
      <c r="I25" s="70">
        <f t="shared" si="0"/>
        <v>4954094</v>
      </c>
      <c r="J25" s="72">
        <v>536330</v>
      </c>
    </row>
    <row r="26" spans="1:10" ht="15" customHeight="1">
      <c r="A26" s="94" t="s">
        <v>365</v>
      </c>
      <c r="B26" s="93" t="s">
        <v>366</v>
      </c>
      <c r="C26" s="30"/>
      <c r="D26" s="66">
        <v>0</v>
      </c>
      <c r="E26" s="67">
        <v>0</v>
      </c>
      <c r="F26" s="68">
        <v>8</v>
      </c>
      <c r="G26" s="69">
        <f>SUM(G27:G31)</f>
        <v>172024518</v>
      </c>
      <c r="H26" s="69">
        <f>SUM(H27:H31)</f>
        <v>87299276</v>
      </c>
      <c r="I26" s="69">
        <f t="shared" si="0"/>
        <v>84725242</v>
      </c>
      <c r="J26" s="69">
        <f>SUM(J27:J31)</f>
        <v>85603180</v>
      </c>
    </row>
    <row r="27" spans="1:10" ht="15" customHeight="1">
      <c r="A27" s="94" t="s">
        <v>367</v>
      </c>
      <c r="B27" s="95" t="s">
        <v>368</v>
      </c>
      <c r="C27" s="30"/>
      <c r="D27" s="66">
        <v>0</v>
      </c>
      <c r="E27" s="67">
        <v>0</v>
      </c>
      <c r="F27" s="68">
        <v>9</v>
      </c>
      <c r="G27" s="72">
        <v>2322522</v>
      </c>
      <c r="H27" s="96"/>
      <c r="I27" s="70">
        <f t="shared" si="0"/>
        <v>2322522</v>
      </c>
      <c r="J27" s="72">
        <v>2322522</v>
      </c>
    </row>
    <row r="28" spans="1:10" ht="15" customHeight="1">
      <c r="A28" s="94" t="s">
        <v>369</v>
      </c>
      <c r="B28" s="95" t="s">
        <v>370</v>
      </c>
      <c r="C28" s="30"/>
      <c r="D28" s="66">
        <v>0</v>
      </c>
      <c r="E28" s="67">
        <v>1</v>
      </c>
      <c r="F28" s="68">
        <v>0</v>
      </c>
      <c r="G28" s="72">
        <v>92162710</v>
      </c>
      <c r="H28" s="72">
        <v>44960148</v>
      </c>
      <c r="I28" s="70">
        <f t="shared" si="0"/>
        <v>47202562</v>
      </c>
      <c r="J28" s="72">
        <v>47907567</v>
      </c>
    </row>
    <row r="29" spans="1:10" ht="15" customHeight="1">
      <c r="A29" s="30" t="s">
        <v>371</v>
      </c>
      <c r="B29" s="95" t="s">
        <v>372</v>
      </c>
      <c r="C29" s="30"/>
      <c r="D29" s="66">
        <v>0</v>
      </c>
      <c r="E29" s="67">
        <v>1</v>
      </c>
      <c r="F29" s="68">
        <v>1</v>
      </c>
      <c r="G29" s="72">
        <v>67753895</v>
      </c>
      <c r="H29" s="72">
        <v>42339128</v>
      </c>
      <c r="I29" s="70">
        <f t="shared" si="0"/>
        <v>25414767</v>
      </c>
      <c r="J29" s="72">
        <v>26358429</v>
      </c>
    </row>
    <row r="30" spans="1:10" ht="15" customHeight="1">
      <c r="A30" s="94" t="s">
        <v>373</v>
      </c>
      <c r="B30" s="95" t="s">
        <v>374</v>
      </c>
      <c r="C30" s="30"/>
      <c r="D30" s="66">
        <v>0</v>
      </c>
      <c r="E30" s="67">
        <v>1</v>
      </c>
      <c r="F30" s="68">
        <v>2</v>
      </c>
      <c r="G30" s="70"/>
      <c r="H30" s="96"/>
      <c r="I30" s="96"/>
      <c r="J30" s="70"/>
    </row>
    <row r="31" spans="1:10" ht="15" customHeight="1">
      <c r="A31" s="30" t="s">
        <v>375</v>
      </c>
      <c r="B31" s="95" t="s">
        <v>376</v>
      </c>
      <c r="C31" s="30"/>
      <c r="D31" s="66">
        <v>0</v>
      </c>
      <c r="E31" s="67">
        <v>1</v>
      </c>
      <c r="F31" s="68">
        <v>3</v>
      </c>
      <c r="G31" s="72">
        <v>9785391</v>
      </c>
      <c r="H31" s="96"/>
      <c r="I31" s="70">
        <f>+G31-H31</f>
        <v>9785391</v>
      </c>
      <c r="J31" s="72">
        <v>9014662</v>
      </c>
    </row>
    <row r="32" spans="1:10" ht="15" customHeight="1">
      <c r="A32" s="94" t="s">
        <v>377</v>
      </c>
      <c r="B32" s="93" t="s">
        <v>378</v>
      </c>
      <c r="C32" s="30"/>
      <c r="D32" s="66">
        <v>0</v>
      </c>
      <c r="E32" s="67">
        <v>1</v>
      </c>
      <c r="F32" s="68">
        <v>4</v>
      </c>
      <c r="G32" s="96"/>
      <c r="H32" s="96"/>
      <c r="I32" s="96"/>
      <c r="J32" s="96"/>
    </row>
    <row r="33" spans="1:10" ht="15" customHeight="1">
      <c r="A33" s="94" t="s">
        <v>379</v>
      </c>
      <c r="B33" s="93" t="s">
        <v>380</v>
      </c>
      <c r="C33" s="30"/>
      <c r="D33" s="66">
        <v>0</v>
      </c>
      <c r="E33" s="67">
        <v>1</v>
      </c>
      <c r="F33" s="68">
        <v>5</v>
      </c>
      <c r="G33" s="96"/>
      <c r="H33" s="96"/>
      <c r="I33" s="96"/>
      <c r="J33" s="96"/>
    </row>
    <row r="34" spans="1:10" ht="15" customHeight="1">
      <c r="A34" s="94" t="s">
        <v>381</v>
      </c>
      <c r="B34" s="95" t="s">
        <v>382</v>
      </c>
      <c r="C34" s="30"/>
      <c r="D34" s="66">
        <v>0</v>
      </c>
      <c r="E34" s="67">
        <v>1</v>
      </c>
      <c r="F34" s="68">
        <v>6</v>
      </c>
      <c r="G34" s="96"/>
      <c r="H34" s="96"/>
      <c r="I34" s="96"/>
      <c r="J34" s="96"/>
    </row>
    <row r="35" spans="1:10" ht="15" customHeight="1">
      <c r="A35" s="94" t="s">
        <v>383</v>
      </c>
      <c r="B35" s="95" t="s">
        <v>384</v>
      </c>
      <c r="C35" s="30"/>
      <c r="D35" s="66">
        <v>0</v>
      </c>
      <c r="E35" s="67">
        <v>1</v>
      </c>
      <c r="F35" s="68">
        <v>7</v>
      </c>
      <c r="G35" s="96"/>
      <c r="H35" s="96"/>
      <c r="I35" s="96"/>
      <c r="J35" s="96"/>
    </row>
    <row r="36" spans="1:10" ht="15" customHeight="1">
      <c r="A36" s="94" t="s">
        <v>385</v>
      </c>
      <c r="B36" s="95" t="s">
        <v>386</v>
      </c>
      <c r="C36" s="30"/>
      <c r="D36" s="66">
        <v>0</v>
      </c>
      <c r="E36" s="67">
        <v>1</v>
      </c>
      <c r="F36" s="68">
        <v>8</v>
      </c>
      <c r="G36" s="96"/>
      <c r="H36" s="96"/>
      <c r="I36" s="96"/>
      <c r="J36" s="96"/>
    </row>
    <row r="37" spans="1:10" ht="15" customHeight="1">
      <c r="A37" s="30" t="s">
        <v>387</v>
      </c>
      <c r="B37" s="95" t="s">
        <v>388</v>
      </c>
      <c r="C37" s="30"/>
      <c r="D37" s="66">
        <v>0</v>
      </c>
      <c r="E37" s="67">
        <v>1</v>
      </c>
      <c r="F37" s="68">
        <v>9</v>
      </c>
      <c r="G37" s="96"/>
      <c r="H37" s="96"/>
      <c r="I37" s="96"/>
      <c r="J37" s="96"/>
    </row>
    <row r="38" spans="1:10" ht="15" customHeight="1">
      <c r="A38" s="94" t="s">
        <v>389</v>
      </c>
      <c r="B38" s="93" t="s">
        <v>390</v>
      </c>
      <c r="C38" s="30"/>
      <c r="D38" s="66">
        <v>0</v>
      </c>
      <c r="E38" s="67">
        <v>2</v>
      </c>
      <c r="F38" s="68">
        <v>0</v>
      </c>
      <c r="G38" s="97">
        <v>817939</v>
      </c>
      <c r="H38" s="96"/>
      <c r="I38" s="69">
        <f t="shared" ref="I38:I85" si="1">+G38-H38</f>
        <v>817939</v>
      </c>
      <c r="J38" s="97">
        <v>817971</v>
      </c>
    </row>
    <row r="39" spans="1:10" ht="15" customHeight="1">
      <c r="A39" s="94" t="s">
        <v>391</v>
      </c>
      <c r="B39" s="93" t="s">
        <v>392</v>
      </c>
      <c r="C39" s="30"/>
      <c r="D39" s="66">
        <v>0</v>
      </c>
      <c r="E39" s="67">
        <v>2</v>
      </c>
      <c r="F39" s="68">
        <v>1</v>
      </c>
      <c r="G39" s="69">
        <f>SUM(G40:G47)</f>
        <v>2373729</v>
      </c>
      <c r="H39" s="69">
        <f>SUM(H40:H47)</f>
        <v>237370</v>
      </c>
      <c r="I39" s="69">
        <f t="shared" si="1"/>
        <v>2136359</v>
      </c>
      <c r="J39" s="69">
        <f>SUM(J40:J47)</f>
        <v>2278624</v>
      </c>
    </row>
    <row r="40" spans="1:10" ht="15" customHeight="1">
      <c r="A40" s="94" t="s">
        <v>393</v>
      </c>
      <c r="B40" s="95" t="s">
        <v>394</v>
      </c>
      <c r="C40" s="30"/>
      <c r="D40" s="66">
        <v>0</v>
      </c>
      <c r="E40" s="67">
        <v>2</v>
      </c>
      <c r="F40" s="68">
        <v>2</v>
      </c>
      <c r="G40" s="72">
        <v>86891</v>
      </c>
      <c r="H40" s="96"/>
      <c r="I40" s="70">
        <f t="shared" si="1"/>
        <v>86891</v>
      </c>
      <c r="J40" s="72">
        <v>86891</v>
      </c>
    </row>
    <row r="41" spans="1:10" ht="15" customHeight="1">
      <c r="A41" s="94" t="s">
        <v>395</v>
      </c>
      <c r="B41" s="95" t="s">
        <v>396</v>
      </c>
      <c r="C41" s="30"/>
      <c r="D41" s="66">
        <v>0</v>
      </c>
      <c r="E41" s="67">
        <v>2</v>
      </c>
      <c r="F41" s="68">
        <v>3</v>
      </c>
      <c r="G41" s="72">
        <v>16115</v>
      </c>
      <c r="H41" s="96"/>
      <c r="I41" s="70">
        <f t="shared" si="1"/>
        <v>16115</v>
      </c>
      <c r="J41" s="72">
        <v>16115</v>
      </c>
    </row>
    <row r="42" spans="1:10" ht="15" customHeight="1">
      <c r="A42" s="94" t="s">
        <v>397</v>
      </c>
      <c r="B42" s="95" t="s">
        <v>398</v>
      </c>
      <c r="C42" s="30"/>
      <c r="D42" s="66">
        <v>0</v>
      </c>
      <c r="E42" s="67">
        <v>2</v>
      </c>
      <c r="F42" s="68">
        <v>4</v>
      </c>
      <c r="G42" s="70"/>
      <c r="H42" s="96"/>
      <c r="I42" s="70"/>
      <c r="J42" s="70"/>
    </row>
    <row r="43" spans="1:10" ht="15" customHeight="1">
      <c r="A43" s="94" t="s">
        <v>399</v>
      </c>
      <c r="B43" s="95" t="s">
        <v>400</v>
      </c>
      <c r="C43" s="30"/>
      <c r="D43" s="66">
        <v>0</v>
      </c>
      <c r="E43" s="67">
        <v>2</v>
      </c>
      <c r="F43" s="68">
        <v>5</v>
      </c>
      <c r="G43" s="72">
        <v>1485</v>
      </c>
      <c r="H43" s="96"/>
      <c r="I43" s="70">
        <f t="shared" si="1"/>
        <v>1485</v>
      </c>
      <c r="J43" s="72">
        <v>1974</v>
      </c>
    </row>
    <row r="44" spans="1:10" ht="15" customHeight="1">
      <c r="A44" s="94" t="s">
        <v>401</v>
      </c>
      <c r="B44" s="95" t="s">
        <v>402</v>
      </c>
      <c r="C44" s="30"/>
      <c r="D44" s="66">
        <v>0</v>
      </c>
      <c r="E44" s="67">
        <v>2</v>
      </c>
      <c r="F44" s="68">
        <v>6</v>
      </c>
      <c r="G44" s="70"/>
      <c r="H44" s="96"/>
      <c r="I44" s="70"/>
      <c r="J44" s="70"/>
    </row>
    <row r="45" spans="1:10" ht="15" customHeight="1">
      <c r="A45" s="94" t="s">
        <v>403</v>
      </c>
      <c r="B45" s="95" t="s">
        <v>404</v>
      </c>
      <c r="C45" s="30"/>
      <c r="D45" s="66">
        <v>0</v>
      </c>
      <c r="E45" s="67">
        <v>2</v>
      </c>
      <c r="F45" s="68">
        <v>7</v>
      </c>
      <c r="G45" s="70"/>
      <c r="H45" s="96"/>
      <c r="I45" s="70"/>
      <c r="J45" s="70"/>
    </row>
    <row r="46" spans="1:10" ht="15" customHeight="1">
      <c r="A46" s="94" t="s">
        <v>405</v>
      </c>
      <c r="B46" s="95" t="s">
        <v>406</v>
      </c>
      <c r="C46" s="30"/>
      <c r="D46" s="66">
        <v>0</v>
      </c>
      <c r="E46" s="67">
        <v>2</v>
      </c>
      <c r="F46" s="68">
        <v>8</v>
      </c>
      <c r="G46" s="70"/>
      <c r="H46" s="96"/>
      <c r="I46" s="70"/>
      <c r="J46" s="70"/>
    </row>
    <row r="47" spans="1:10" ht="15" customHeight="1">
      <c r="A47" s="94" t="s">
        <v>407</v>
      </c>
      <c r="B47" s="95" t="s">
        <v>408</v>
      </c>
      <c r="C47" s="30"/>
      <c r="D47" s="66">
        <v>0</v>
      </c>
      <c r="E47" s="67">
        <v>2</v>
      </c>
      <c r="F47" s="68">
        <v>9</v>
      </c>
      <c r="G47" s="72">
        <v>2269238</v>
      </c>
      <c r="H47" s="72">
        <v>237370</v>
      </c>
      <c r="I47" s="70">
        <f t="shared" si="1"/>
        <v>2031868</v>
      </c>
      <c r="J47" s="72">
        <v>2173644</v>
      </c>
    </row>
    <row r="48" spans="1:10" ht="15" customHeight="1">
      <c r="A48" s="94" t="s">
        <v>409</v>
      </c>
      <c r="B48" s="93" t="s">
        <v>410</v>
      </c>
      <c r="C48" s="30"/>
      <c r="D48" s="66">
        <v>0</v>
      </c>
      <c r="E48" s="67">
        <v>3</v>
      </c>
      <c r="F48" s="68">
        <v>0</v>
      </c>
      <c r="G48" s="69">
        <f>SUM(G49:G50)</f>
        <v>130140</v>
      </c>
      <c r="H48" s="96"/>
      <c r="I48" s="69">
        <f t="shared" si="1"/>
        <v>130140</v>
      </c>
      <c r="J48" s="69">
        <f>SUM(J49:J50)</f>
        <v>130140</v>
      </c>
    </row>
    <row r="49" spans="1:10" ht="15" customHeight="1">
      <c r="A49" s="94" t="s">
        <v>411</v>
      </c>
      <c r="B49" s="95" t="s">
        <v>412</v>
      </c>
      <c r="C49" s="30"/>
      <c r="D49" s="66">
        <v>0</v>
      </c>
      <c r="E49" s="67">
        <v>3</v>
      </c>
      <c r="F49" s="68">
        <v>1</v>
      </c>
      <c r="G49" s="96"/>
      <c r="H49" s="96"/>
      <c r="I49" s="69"/>
      <c r="J49" s="96"/>
    </row>
    <row r="50" spans="1:10" ht="15" customHeight="1">
      <c r="A50" s="30" t="s">
        <v>413</v>
      </c>
      <c r="B50" s="95" t="s">
        <v>414</v>
      </c>
      <c r="C50" s="30"/>
      <c r="D50" s="66">
        <v>0</v>
      </c>
      <c r="E50" s="67">
        <v>3</v>
      </c>
      <c r="F50" s="68">
        <v>2</v>
      </c>
      <c r="G50" s="72">
        <v>130140</v>
      </c>
      <c r="H50" s="96"/>
      <c r="I50" s="70">
        <f t="shared" si="1"/>
        <v>130140</v>
      </c>
      <c r="J50" s="72">
        <v>130140</v>
      </c>
    </row>
    <row r="51" spans="1:10" ht="15" customHeight="1">
      <c r="A51" s="30" t="s">
        <v>415</v>
      </c>
      <c r="B51" s="93" t="s">
        <v>416</v>
      </c>
      <c r="C51" s="30"/>
      <c r="D51" s="66">
        <v>0</v>
      </c>
      <c r="E51" s="67">
        <v>3</v>
      </c>
      <c r="F51" s="68">
        <v>3</v>
      </c>
      <c r="G51" s="97">
        <v>14794</v>
      </c>
      <c r="H51" s="96"/>
      <c r="I51" s="69">
        <f t="shared" si="1"/>
        <v>14794</v>
      </c>
      <c r="J51" s="97">
        <v>17422</v>
      </c>
    </row>
    <row r="52" spans="1:10" ht="15" customHeight="1">
      <c r="A52" s="94" t="s">
        <v>417</v>
      </c>
      <c r="B52" s="93" t="s">
        <v>418</v>
      </c>
      <c r="C52" s="30"/>
      <c r="D52" s="66">
        <v>0</v>
      </c>
      <c r="E52" s="67">
        <v>3</v>
      </c>
      <c r="F52" s="68">
        <v>4</v>
      </c>
      <c r="G52" s="96"/>
      <c r="H52" s="96"/>
      <c r="I52" s="69"/>
      <c r="J52" s="96"/>
    </row>
    <row r="53" spans="1:10" ht="15" customHeight="1">
      <c r="A53" s="30"/>
      <c r="B53" s="93" t="s">
        <v>419</v>
      </c>
      <c r="C53" s="30"/>
      <c r="D53" s="66">
        <v>0</v>
      </c>
      <c r="E53" s="67">
        <v>3</v>
      </c>
      <c r="F53" s="68">
        <v>5</v>
      </c>
      <c r="G53" s="69">
        <f>SUM(G54+G61)</f>
        <v>84668256</v>
      </c>
      <c r="H53" s="69">
        <f>SUM(H54+H61)</f>
        <v>6497861</v>
      </c>
      <c r="I53" s="69">
        <f t="shared" si="1"/>
        <v>78170395</v>
      </c>
      <c r="J53" s="69">
        <f>SUM(J54+J61)</f>
        <v>88759189</v>
      </c>
    </row>
    <row r="54" spans="1:10" ht="15" customHeight="1">
      <c r="A54" s="30" t="s">
        <v>420</v>
      </c>
      <c r="B54" s="93" t="s">
        <v>421</v>
      </c>
      <c r="C54" s="30"/>
      <c r="D54" s="66">
        <v>0</v>
      </c>
      <c r="E54" s="67">
        <v>3</v>
      </c>
      <c r="F54" s="68">
        <v>6</v>
      </c>
      <c r="G54" s="69">
        <f>SUM(G55:G60)</f>
        <v>24855026</v>
      </c>
      <c r="H54" s="69"/>
      <c r="I54" s="69">
        <f t="shared" si="1"/>
        <v>24855026</v>
      </c>
      <c r="J54" s="69">
        <f>SUM(J55:J60)</f>
        <v>21939883</v>
      </c>
    </row>
    <row r="55" spans="1:10" ht="15" customHeight="1">
      <c r="A55" s="30">
        <v>10</v>
      </c>
      <c r="B55" s="95" t="s">
        <v>422</v>
      </c>
      <c r="C55" s="30"/>
      <c r="D55" s="66">
        <v>0</v>
      </c>
      <c r="E55" s="67">
        <v>3</v>
      </c>
      <c r="F55" s="68">
        <v>7</v>
      </c>
      <c r="G55" s="72">
        <v>9600691</v>
      </c>
      <c r="H55" s="96"/>
      <c r="I55" s="70">
        <f t="shared" si="1"/>
        <v>9600691</v>
      </c>
      <c r="J55" s="72">
        <v>9388218</v>
      </c>
    </row>
    <row r="56" spans="1:10" ht="15" customHeight="1">
      <c r="A56" s="30">
        <v>11</v>
      </c>
      <c r="B56" s="95" t="s">
        <v>423</v>
      </c>
      <c r="C56" s="30"/>
      <c r="D56" s="66">
        <v>0</v>
      </c>
      <c r="E56" s="67">
        <v>3</v>
      </c>
      <c r="F56" s="68">
        <v>8</v>
      </c>
      <c r="G56" s="72">
        <v>2349749</v>
      </c>
      <c r="H56" s="96"/>
      <c r="I56" s="70">
        <f t="shared" si="1"/>
        <v>2349749</v>
      </c>
      <c r="J56" s="72">
        <v>1962176</v>
      </c>
    </row>
    <row r="57" spans="1:10" ht="15" customHeight="1">
      <c r="A57" s="30">
        <v>12</v>
      </c>
      <c r="B57" s="95" t="s">
        <v>424</v>
      </c>
      <c r="C57" s="30"/>
      <c r="D57" s="66">
        <v>0</v>
      </c>
      <c r="E57" s="67">
        <v>3</v>
      </c>
      <c r="F57" s="68">
        <v>9</v>
      </c>
      <c r="G57" s="72">
        <v>10079954</v>
      </c>
      <c r="H57" s="96"/>
      <c r="I57" s="70">
        <f t="shared" si="1"/>
        <v>10079954</v>
      </c>
      <c r="J57" s="72">
        <v>7836504</v>
      </c>
    </row>
    <row r="58" spans="1:10" ht="15" customHeight="1">
      <c r="A58" s="30">
        <v>13</v>
      </c>
      <c r="B58" s="95" t="s">
        <v>425</v>
      </c>
      <c r="C58" s="30"/>
      <c r="D58" s="66">
        <v>0</v>
      </c>
      <c r="E58" s="67">
        <v>4</v>
      </c>
      <c r="F58" s="68">
        <v>0</v>
      </c>
      <c r="G58" s="72">
        <v>1525965</v>
      </c>
      <c r="H58" s="96"/>
      <c r="I58" s="70">
        <f t="shared" si="1"/>
        <v>1525965</v>
      </c>
      <c r="J58" s="72">
        <v>2037684</v>
      </c>
    </row>
    <row r="59" spans="1:10" ht="15" customHeight="1">
      <c r="A59" s="30">
        <v>14</v>
      </c>
      <c r="B59" s="95" t="s">
        <v>426</v>
      </c>
      <c r="C59" s="30"/>
      <c r="D59" s="66">
        <v>0</v>
      </c>
      <c r="E59" s="67">
        <v>4</v>
      </c>
      <c r="F59" s="68">
        <v>1</v>
      </c>
      <c r="G59" s="70"/>
      <c r="H59" s="96"/>
      <c r="I59" s="70"/>
      <c r="J59" s="70"/>
    </row>
    <row r="60" spans="1:10" ht="15" customHeight="1">
      <c r="A60" s="30">
        <v>15</v>
      </c>
      <c r="B60" s="95" t="s">
        <v>427</v>
      </c>
      <c r="C60" s="30"/>
      <c r="D60" s="66">
        <v>0</v>
      </c>
      <c r="E60" s="67">
        <v>4</v>
      </c>
      <c r="F60" s="68">
        <v>2</v>
      </c>
      <c r="G60" s="72">
        <v>1298667</v>
      </c>
      <c r="H60" s="96"/>
      <c r="I60" s="70">
        <f t="shared" si="1"/>
        <v>1298667</v>
      </c>
      <c r="J60" s="72">
        <v>715301</v>
      </c>
    </row>
    <row r="61" spans="1:10" ht="27" customHeight="1">
      <c r="A61" s="30"/>
      <c r="B61" s="93" t="s">
        <v>428</v>
      </c>
      <c r="C61" s="30"/>
      <c r="D61" s="66">
        <v>0</v>
      </c>
      <c r="E61" s="67">
        <v>4</v>
      </c>
      <c r="F61" s="68">
        <v>3</v>
      </c>
      <c r="G61" s="69">
        <f>SUM(G62+G65+G71+G79+G80)</f>
        <v>59813230</v>
      </c>
      <c r="H61" s="69">
        <f>SUM(H62+H65+H71+H79+H80)</f>
        <v>6497861</v>
      </c>
      <c r="I61" s="69">
        <f t="shared" si="1"/>
        <v>53315369</v>
      </c>
      <c r="J61" s="69">
        <f>SUM(J62+J65+J71+J79+J80)</f>
        <v>66819306</v>
      </c>
    </row>
    <row r="62" spans="1:10" ht="14.25" customHeight="1">
      <c r="A62" s="30">
        <v>20</v>
      </c>
      <c r="B62" s="95" t="s">
        <v>429</v>
      </c>
      <c r="C62" s="30"/>
      <c r="D62" s="66">
        <v>0</v>
      </c>
      <c r="E62" s="67">
        <v>4</v>
      </c>
      <c r="F62" s="68">
        <v>4</v>
      </c>
      <c r="G62" s="70">
        <f>SUM(G63+G64)</f>
        <v>3794609</v>
      </c>
      <c r="H62" s="96"/>
      <c r="I62" s="70">
        <f>+G62-H62</f>
        <v>3794609</v>
      </c>
      <c r="J62" s="70">
        <f>SUM(J63+J64)</f>
        <v>6187866</v>
      </c>
    </row>
    <row r="63" spans="1:10" ht="15" customHeight="1">
      <c r="A63" s="21" t="s">
        <v>430</v>
      </c>
      <c r="B63" s="95" t="s">
        <v>431</v>
      </c>
      <c r="C63" s="30"/>
      <c r="D63" s="66">
        <v>0</v>
      </c>
      <c r="E63" s="67">
        <v>4</v>
      </c>
      <c r="F63" s="68">
        <v>5</v>
      </c>
      <c r="G63" s="72">
        <v>3794609</v>
      </c>
      <c r="H63" s="96"/>
      <c r="I63" s="70">
        <f t="shared" si="1"/>
        <v>3794609</v>
      </c>
      <c r="J63" s="72">
        <v>6187866</v>
      </c>
    </row>
    <row r="64" spans="1:10" ht="15" customHeight="1">
      <c r="A64" s="30">
        <v>207</v>
      </c>
      <c r="B64" s="95" t="s">
        <v>432</v>
      </c>
      <c r="C64" s="30"/>
      <c r="D64" s="66">
        <v>0</v>
      </c>
      <c r="E64" s="67">
        <v>4</v>
      </c>
      <c r="F64" s="68">
        <v>6</v>
      </c>
      <c r="G64" s="72"/>
      <c r="H64" s="96"/>
      <c r="I64" s="70"/>
      <c r="J64" s="72"/>
    </row>
    <row r="65" spans="1:10" ht="15" customHeight="1">
      <c r="A65" s="30" t="s">
        <v>433</v>
      </c>
      <c r="B65" s="95" t="s">
        <v>434</v>
      </c>
      <c r="C65" s="30"/>
      <c r="D65" s="66">
        <v>0</v>
      </c>
      <c r="E65" s="67">
        <v>4</v>
      </c>
      <c r="F65" s="68">
        <v>7</v>
      </c>
      <c r="G65" s="70">
        <f>SUM(G66:G70)</f>
        <v>52630556</v>
      </c>
      <c r="H65" s="70">
        <f>SUM(H66:H70)</f>
        <v>6447861</v>
      </c>
      <c r="I65" s="70">
        <f t="shared" si="1"/>
        <v>46182695</v>
      </c>
      <c r="J65" s="70">
        <f>SUM(J66:J70)</f>
        <v>59453708</v>
      </c>
    </row>
    <row r="66" spans="1:10" ht="15" customHeight="1">
      <c r="A66" s="30">
        <v>210</v>
      </c>
      <c r="B66" s="95" t="s">
        <v>435</v>
      </c>
      <c r="C66" s="30"/>
      <c r="D66" s="66">
        <v>0</v>
      </c>
      <c r="E66" s="67">
        <v>4</v>
      </c>
      <c r="F66" s="68">
        <v>8</v>
      </c>
      <c r="G66" s="70"/>
      <c r="H66" s="70"/>
      <c r="I66" s="70"/>
      <c r="J66" s="70"/>
    </row>
    <row r="67" spans="1:10" ht="12.75" customHeight="1">
      <c r="A67" s="30">
        <v>211</v>
      </c>
      <c r="B67" s="95" t="s">
        <v>436</v>
      </c>
      <c r="C67" s="30"/>
      <c r="D67" s="66">
        <v>0</v>
      </c>
      <c r="E67" s="67">
        <v>4</v>
      </c>
      <c r="F67" s="68">
        <v>9</v>
      </c>
      <c r="G67" s="72">
        <v>27041843</v>
      </c>
      <c r="H67" s="72">
        <v>2312007</v>
      </c>
      <c r="I67" s="70">
        <f t="shared" si="1"/>
        <v>24729836</v>
      </c>
      <c r="J67" s="72">
        <v>22852133</v>
      </c>
    </row>
    <row r="68" spans="1:10" ht="12.75" customHeight="1">
      <c r="A68" s="30">
        <v>212</v>
      </c>
      <c r="B68" s="95" t="s">
        <v>437</v>
      </c>
      <c r="C68" s="30"/>
      <c r="D68" s="66">
        <v>0</v>
      </c>
      <c r="E68" s="67">
        <v>5</v>
      </c>
      <c r="F68" s="68">
        <v>0</v>
      </c>
      <c r="G68" s="72">
        <v>23603959</v>
      </c>
      <c r="H68" s="72">
        <v>4086900</v>
      </c>
      <c r="I68" s="70">
        <f t="shared" si="1"/>
        <v>19517059</v>
      </c>
      <c r="J68" s="72">
        <v>34599257</v>
      </c>
    </row>
    <row r="69" spans="1:10" ht="15" customHeight="1">
      <c r="A69" s="30">
        <v>22</v>
      </c>
      <c r="B69" s="95" t="s">
        <v>438</v>
      </c>
      <c r="C69" s="30"/>
      <c r="D69" s="66">
        <v>0</v>
      </c>
      <c r="E69" s="67">
        <v>5</v>
      </c>
      <c r="F69" s="68">
        <v>1</v>
      </c>
      <c r="G69" s="70"/>
      <c r="H69" s="70"/>
      <c r="I69" s="70"/>
      <c r="J69" s="70"/>
    </row>
    <row r="70" spans="1:10" ht="15" customHeight="1">
      <c r="A70" s="30">
        <v>23</v>
      </c>
      <c r="B70" s="95" t="s">
        <v>439</v>
      </c>
      <c r="C70" s="30"/>
      <c r="D70" s="66">
        <v>0</v>
      </c>
      <c r="E70" s="67">
        <v>5</v>
      </c>
      <c r="F70" s="68">
        <v>2</v>
      </c>
      <c r="G70" s="72">
        <v>1984754</v>
      </c>
      <c r="H70" s="72">
        <v>48954</v>
      </c>
      <c r="I70" s="70">
        <f t="shared" si="1"/>
        <v>1935800</v>
      </c>
      <c r="J70" s="72">
        <v>2002318</v>
      </c>
    </row>
    <row r="71" spans="1:10" ht="15" customHeight="1">
      <c r="A71" s="30">
        <v>24</v>
      </c>
      <c r="B71" s="95" t="s">
        <v>440</v>
      </c>
      <c r="C71" s="30"/>
      <c r="D71" s="66">
        <v>0</v>
      </c>
      <c r="E71" s="67">
        <v>5</v>
      </c>
      <c r="F71" s="68">
        <v>3</v>
      </c>
      <c r="G71" s="70">
        <f>SUM(G72:G78)</f>
        <v>2159059</v>
      </c>
      <c r="H71" s="70">
        <f>SUM(H72:H78)</f>
        <v>50000</v>
      </c>
      <c r="I71" s="70">
        <f t="shared" si="1"/>
        <v>2109059</v>
      </c>
      <c r="J71" s="70">
        <f>SUM(J72:J78)</f>
        <v>6979</v>
      </c>
    </row>
    <row r="72" spans="1:10" ht="15" customHeight="1">
      <c r="A72" s="30">
        <v>240</v>
      </c>
      <c r="B72" s="95" t="s">
        <v>441</v>
      </c>
      <c r="C72" s="30"/>
      <c r="D72" s="66">
        <v>0</v>
      </c>
      <c r="E72" s="67">
        <v>5</v>
      </c>
      <c r="F72" s="68">
        <v>4</v>
      </c>
      <c r="G72" s="70"/>
      <c r="H72" s="96"/>
      <c r="I72" s="70"/>
      <c r="J72" s="70"/>
    </row>
    <row r="73" spans="1:10" ht="15" customHeight="1">
      <c r="A73" s="30">
        <v>241</v>
      </c>
      <c r="B73" s="95" t="s">
        <v>442</v>
      </c>
      <c r="C73" s="30"/>
      <c r="D73" s="66">
        <v>0</v>
      </c>
      <c r="E73" s="67">
        <v>5</v>
      </c>
      <c r="F73" s="68">
        <v>5</v>
      </c>
      <c r="G73" s="72">
        <v>2157116</v>
      </c>
      <c r="H73" s="72">
        <v>50000</v>
      </c>
      <c r="I73" s="70">
        <f t="shared" si="1"/>
        <v>2107116</v>
      </c>
      <c r="J73" s="70"/>
    </row>
    <row r="74" spans="1:10" ht="15" customHeight="1">
      <c r="A74" s="30">
        <v>242</v>
      </c>
      <c r="B74" s="95" t="s">
        <v>443</v>
      </c>
      <c r="C74" s="30"/>
      <c r="D74" s="66">
        <v>0</v>
      </c>
      <c r="E74" s="67">
        <v>5</v>
      </c>
      <c r="F74" s="68">
        <v>6</v>
      </c>
      <c r="G74" s="70"/>
      <c r="H74" s="96"/>
      <c r="I74" s="70"/>
      <c r="J74" s="70"/>
    </row>
    <row r="75" spans="1:10" ht="15" customHeight="1">
      <c r="A75" s="30" t="s">
        <v>444</v>
      </c>
      <c r="B75" s="95" t="s">
        <v>445</v>
      </c>
      <c r="C75" s="30"/>
      <c r="D75" s="66">
        <v>0</v>
      </c>
      <c r="E75" s="67">
        <v>5</v>
      </c>
      <c r="F75" s="68">
        <v>7</v>
      </c>
      <c r="G75" s="72">
        <v>1943</v>
      </c>
      <c r="H75" s="96"/>
      <c r="I75" s="70">
        <f t="shared" si="1"/>
        <v>1943</v>
      </c>
      <c r="J75" s="72">
        <v>1934</v>
      </c>
    </row>
    <row r="76" spans="1:10" ht="15" customHeight="1">
      <c r="A76" s="30">
        <v>245</v>
      </c>
      <c r="B76" s="95" t="s">
        <v>446</v>
      </c>
      <c r="C76" s="30"/>
      <c r="D76" s="66">
        <v>0</v>
      </c>
      <c r="E76" s="67">
        <v>5</v>
      </c>
      <c r="F76" s="68">
        <v>8</v>
      </c>
      <c r="G76" s="70"/>
      <c r="H76" s="96"/>
      <c r="I76" s="70"/>
      <c r="J76" s="70"/>
    </row>
    <row r="77" spans="1:10" ht="15" customHeight="1">
      <c r="A77" s="30">
        <v>246</v>
      </c>
      <c r="B77" s="95" t="s">
        <v>447</v>
      </c>
      <c r="C77" s="30"/>
      <c r="D77" s="66">
        <v>0</v>
      </c>
      <c r="E77" s="67">
        <v>5</v>
      </c>
      <c r="F77" s="68">
        <v>9</v>
      </c>
      <c r="G77" s="70"/>
      <c r="H77" s="96"/>
      <c r="I77" s="70"/>
      <c r="J77" s="70"/>
    </row>
    <row r="78" spans="1:10" ht="15" customHeight="1">
      <c r="A78" s="30">
        <v>248</v>
      </c>
      <c r="B78" s="95" t="s">
        <v>448</v>
      </c>
      <c r="C78" s="30"/>
      <c r="D78" s="66">
        <v>0</v>
      </c>
      <c r="E78" s="67">
        <v>6</v>
      </c>
      <c r="F78" s="68">
        <v>0</v>
      </c>
      <c r="G78" s="72"/>
      <c r="H78" s="96"/>
      <c r="I78" s="70"/>
      <c r="J78" s="72">
        <v>5045</v>
      </c>
    </row>
    <row r="79" spans="1:10" ht="15" customHeight="1">
      <c r="A79" s="30">
        <v>27</v>
      </c>
      <c r="B79" s="95" t="s">
        <v>449</v>
      </c>
      <c r="C79" s="30"/>
      <c r="D79" s="66">
        <v>0</v>
      </c>
      <c r="E79" s="67">
        <v>6</v>
      </c>
      <c r="F79" s="68">
        <v>1</v>
      </c>
      <c r="G79" s="72">
        <v>502427</v>
      </c>
      <c r="H79" s="96"/>
      <c r="I79" s="70">
        <f t="shared" si="1"/>
        <v>502427</v>
      </c>
      <c r="J79" s="72">
        <v>525162</v>
      </c>
    </row>
    <row r="80" spans="1:10" ht="15" customHeight="1">
      <c r="A80" s="30" t="s">
        <v>450</v>
      </c>
      <c r="B80" s="95" t="s">
        <v>451</v>
      </c>
      <c r="C80" s="30"/>
      <c r="D80" s="66">
        <v>0</v>
      </c>
      <c r="E80" s="67">
        <v>6</v>
      </c>
      <c r="F80" s="68">
        <v>2</v>
      </c>
      <c r="G80" s="72">
        <v>726579</v>
      </c>
      <c r="H80" s="96"/>
      <c r="I80" s="70">
        <f t="shared" si="1"/>
        <v>726579</v>
      </c>
      <c r="J80" s="72">
        <v>645591</v>
      </c>
    </row>
    <row r="81" spans="1:10" ht="15" customHeight="1">
      <c r="A81" s="30">
        <v>288</v>
      </c>
      <c r="B81" s="93" t="s">
        <v>452</v>
      </c>
      <c r="C81" s="30"/>
      <c r="D81" s="66">
        <v>0</v>
      </c>
      <c r="E81" s="67">
        <v>6</v>
      </c>
      <c r="F81" s="68">
        <v>3</v>
      </c>
      <c r="G81" s="96"/>
      <c r="H81" s="96"/>
      <c r="I81" s="70"/>
      <c r="J81" s="96"/>
    </row>
    <row r="82" spans="1:10" ht="15" customHeight="1">
      <c r="A82" s="30">
        <v>290</v>
      </c>
      <c r="B82" s="93" t="s">
        <v>453</v>
      </c>
      <c r="C82" s="30"/>
      <c r="D82" s="66">
        <v>0</v>
      </c>
      <c r="E82" s="67">
        <v>6</v>
      </c>
      <c r="F82" s="68">
        <v>4</v>
      </c>
      <c r="G82" s="96"/>
      <c r="H82" s="96"/>
      <c r="I82" s="70"/>
      <c r="J82" s="96"/>
    </row>
    <row r="83" spans="1:10" ht="15" customHeight="1">
      <c r="A83" s="30"/>
      <c r="B83" s="93" t="s">
        <v>454</v>
      </c>
      <c r="C83" s="30"/>
      <c r="D83" s="66">
        <v>0</v>
      </c>
      <c r="E83" s="67">
        <v>6</v>
      </c>
      <c r="F83" s="68">
        <v>5</v>
      </c>
      <c r="G83" s="69">
        <f>SUM(G19+G52+G53+G81+G82)</f>
        <v>274769257</v>
      </c>
      <c r="H83" s="69">
        <f>SUM(H19+H52+H53+H81+H82)</f>
        <v>103507189</v>
      </c>
      <c r="I83" s="69">
        <f t="shared" si="1"/>
        <v>171262068</v>
      </c>
      <c r="J83" s="69">
        <f>SUM(J19+J52+J53+J81+J82)</f>
        <v>178282218</v>
      </c>
    </row>
    <row r="84" spans="1:10" ht="15" customHeight="1">
      <c r="A84" s="30">
        <v>88</v>
      </c>
      <c r="B84" s="95" t="s">
        <v>455</v>
      </c>
      <c r="C84" s="30"/>
      <c r="D84" s="66">
        <v>0</v>
      </c>
      <c r="E84" s="67">
        <v>6</v>
      </c>
      <c r="F84" s="68">
        <v>6</v>
      </c>
      <c r="G84" s="72">
        <f>[1]B.Stanja!$AD$93</f>
        <v>734413</v>
      </c>
      <c r="H84" s="96"/>
      <c r="I84" s="70">
        <f t="shared" si="1"/>
        <v>734413</v>
      </c>
      <c r="J84" s="72">
        <v>734413</v>
      </c>
    </row>
    <row r="85" spans="1:10" ht="15" customHeight="1">
      <c r="A85" s="30"/>
      <c r="B85" s="95" t="s">
        <v>456</v>
      </c>
      <c r="C85" s="30"/>
      <c r="D85" s="66">
        <v>0</v>
      </c>
      <c r="E85" s="67">
        <v>6</v>
      </c>
      <c r="F85" s="68">
        <v>7</v>
      </c>
      <c r="G85" s="70">
        <f>SUM(G83+G84)</f>
        <v>275503670</v>
      </c>
      <c r="H85" s="70">
        <f>SUM(H83+H84)</f>
        <v>103507189</v>
      </c>
      <c r="I85" s="70">
        <f t="shared" si="1"/>
        <v>171996481</v>
      </c>
      <c r="J85" s="70">
        <f>SUM(J83+J84)</f>
        <v>179016631</v>
      </c>
    </row>
    <row r="86" spans="1:10" ht="12.75" customHeight="1">
      <c r="A86" s="30"/>
      <c r="B86" s="98"/>
      <c r="C86" s="98"/>
      <c r="D86" s="98"/>
      <c r="E86" s="98"/>
      <c r="F86" s="98"/>
      <c r="G86" s="98"/>
      <c r="H86" s="98"/>
      <c r="I86" s="98"/>
      <c r="J86" s="98"/>
    </row>
    <row r="87" spans="1:10" ht="13.5">
      <c r="A87" s="30"/>
      <c r="B87" s="16" t="s">
        <v>457</v>
      </c>
      <c r="C87" s="30"/>
      <c r="D87" s="194"/>
      <c r="E87" s="194"/>
      <c r="F87" s="194"/>
      <c r="G87" s="244" t="s">
        <v>458</v>
      </c>
      <c r="H87" s="245"/>
      <c r="I87" s="246"/>
      <c r="J87" s="99" t="s">
        <v>459</v>
      </c>
    </row>
    <row r="88" spans="1:10" ht="13.5">
      <c r="A88" s="15">
        <v>1</v>
      </c>
      <c r="B88" s="15">
        <v>2</v>
      </c>
      <c r="C88" s="15">
        <v>3</v>
      </c>
      <c r="D88" s="244">
        <v>4</v>
      </c>
      <c r="E88" s="247"/>
      <c r="F88" s="248"/>
      <c r="G88" s="244">
        <v>5</v>
      </c>
      <c r="H88" s="247"/>
      <c r="I88" s="248"/>
      <c r="J88" s="99">
        <v>6</v>
      </c>
    </row>
    <row r="89" spans="1:10" ht="15" customHeight="1">
      <c r="A89" s="30"/>
      <c r="B89" s="93" t="s">
        <v>460</v>
      </c>
      <c r="C89" s="30"/>
      <c r="D89" s="100">
        <v>1</v>
      </c>
      <c r="E89" s="101">
        <v>0</v>
      </c>
      <c r="F89" s="102">
        <v>1</v>
      </c>
      <c r="G89" s="238">
        <f>+G90-G97+G98+G99+G102+G103-G104+G105-G110-G115</f>
        <v>128516270</v>
      </c>
      <c r="H89" s="239"/>
      <c r="I89" s="240"/>
      <c r="J89" s="103">
        <f>+J90-J97+J98+J99+J102+J103-J104+J105-J110-J115</f>
        <v>124012793</v>
      </c>
    </row>
    <row r="90" spans="1:10" ht="15" customHeight="1">
      <c r="A90" s="30">
        <v>30</v>
      </c>
      <c r="B90" s="16" t="s">
        <v>461</v>
      </c>
      <c r="C90" s="30"/>
      <c r="D90" s="100">
        <v>1</v>
      </c>
      <c r="E90" s="101">
        <v>0</v>
      </c>
      <c r="F90" s="102">
        <v>2</v>
      </c>
      <c r="G90" s="238">
        <f>SUM(G91:I96)</f>
        <v>78299870</v>
      </c>
      <c r="H90" s="239"/>
      <c r="I90" s="240"/>
      <c r="J90" s="103">
        <f>SUM(J91:J96)</f>
        <v>71742580</v>
      </c>
    </row>
    <row r="91" spans="1:10" ht="15" customHeight="1">
      <c r="A91" s="30">
        <v>300</v>
      </c>
      <c r="B91" s="21" t="s">
        <v>462</v>
      </c>
      <c r="C91" s="30"/>
      <c r="D91" s="66">
        <v>1</v>
      </c>
      <c r="E91" s="67">
        <v>0</v>
      </c>
      <c r="F91" s="68">
        <v>3</v>
      </c>
      <c r="G91" s="232">
        <f>'[2]Tabela C'!$G$91</f>
        <v>78299870</v>
      </c>
      <c r="H91" s="233"/>
      <c r="I91" s="234"/>
      <c r="J91" s="104">
        <f>'[2]Tabela C'!$I$91</f>
        <v>71742580</v>
      </c>
    </row>
    <row r="92" spans="1:10" ht="15" customHeight="1">
      <c r="A92" s="30">
        <v>302</v>
      </c>
      <c r="B92" s="21" t="s">
        <v>463</v>
      </c>
      <c r="C92" s="30"/>
      <c r="D92" s="66">
        <v>1</v>
      </c>
      <c r="E92" s="67">
        <v>0</v>
      </c>
      <c r="F92" s="68">
        <v>4</v>
      </c>
      <c r="G92" s="232"/>
      <c r="H92" s="233"/>
      <c r="I92" s="234"/>
      <c r="J92" s="104"/>
    </row>
    <row r="93" spans="1:10" ht="15" customHeight="1">
      <c r="A93" s="30">
        <v>303</v>
      </c>
      <c r="B93" s="21" t="s">
        <v>464</v>
      </c>
      <c r="C93" s="30"/>
      <c r="D93" s="66">
        <v>1</v>
      </c>
      <c r="E93" s="67">
        <v>0</v>
      </c>
      <c r="F93" s="68">
        <v>5</v>
      </c>
      <c r="G93" s="232"/>
      <c r="H93" s="233"/>
      <c r="I93" s="234"/>
      <c r="J93" s="104"/>
    </row>
    <row r="94" spans="1:10" ht="15" customHeight="1">
      <c r="A94" s="30">
        <v>304</v>
      </c>
      <c r="B94" s="21" t="s">
        <v>465</v>
      </c>
      <c r="C94" s="30"/>
      <c r="D94" s="66">
        <v>1</v>
      </c>
      <c r="E94" s="67">
        <v>0</v>
      </c>
      <c r="F94" s="68">
        <v>6</v>
      </c>
      <c r="G94" s="232"/>
      <c r="H94" s="233"/>
      <c r="I94" s="234"/>
      <c r="J94" s="104"/>
    </row>
    <row r="95" spans="1:10" ht="15" customHeight="1">
      <c r="A95" s="30">
        <v>305</v>
      </c>
      <c r="B95" s="21" t="s">
        <v>466</v>
      </c>
      <c r="C95" s="30"/>
      <c r="D95" s="66">
        <v>1</v>
      </c>
      <c r="E95" s="67">
        <v>0</v>
      </c>
      <c r="F95" s="68">
        <v>7</v>
      </c>
      <c r="G95" s="232"/>
      <c r="H95" s="233"/>
      <c r="I95" s="234"/>
      <c r="J95" s="104"/>
    </row>
    <row r="96" spans="1:10" ht="15" customHeight="1">
      <c r="A96" s="30">
        <v>309</v>
      </c>
      <c r="B96" s="21" t="s">
        <v>467</v>
      </c>
      <c r="C96" s="30"/>
      <c r="D96" s="66">
        <v>1</v>
      </c>
      <c r="E96" s="67">
        <v>0</v>
      </c>
      <c r="F96" s="68">
        <v>8</v>
      </c>
      <c r="G96" s="232"/>
      <c r="H96" s="233"/>
      <c r="I96" s="234"/>
      <c r="J96" s="104"/>
    </row>
    <row r="97" spans="1:10" ht="15" customHeight="1">
      <c r="A97" s="30">
        <v>31</v>
      </c>
      <c r="B97" s="16" t="s">
        <v>468</v>
      </c>
      <c r="C97" s="30"/>
      <c r="D97" s="66">
        <v>1</v>
      </c>
      <c r="E97" s="67">
        <v>0</v>
      </c>
      <c r="F97" s="68">
        <v>9</v>
      </c>
      <c r="G97" s="232"/>
      <c r="H97" s="233"/>
      <c r="I97" s="234"/>
      <c r="J97" s="104"/>
    </row>
    <row r="98" spans="1:10" ht="15" customHeight="1">
      <c r="A98" s="30">
        <v>320</v>
      </c>
      <c r="B98" s="16" t="s">
        <v>469</v>
      </c>
      <c r="C98" s="30"/>
      <c r="D98" s="66">
        <v>1</v>
      </c>
      <c r="E98" s="67">
        <v>1</v>
      </c>
      <c r="F98" s="68">
        <v>0</v>
      </c>
      <c r="G98" s="238">
        <f>'[2]Tabela C'!$G$98</f>
        <v>6607433</v>
      </c>
      <c r="H98" s="239"/>
      <c r="I98" s="240"/>
      <c r="J98" s="103">
        <f>'[2]Tabela C'!$I$98</f>
        <v>3914036</v>
      </c>
    </row>
    <row r="99" spans="1:10" ht="15" customHeight="1">
      <c r="A99" s="30"/>
      <c r="B99" s="16" t="s">
        <v>470</v>
      </c>
      <c r="C99" s="30"/>
      <c r="D99" s="66">
        <v>1</v>
      </c>
      <c r="E99" s="67">
        <v>1</v>
      </c>
      <c r="F99" s="68">
        <v>1</v>
      </c>
      <c r="G99" s="238">
        <f>SUM(G100:I101)</f>
        <v>38420349</v>
      </c>
      <c r="H99" s="239"/>
      <c r="I99" s="240"/>
      <c r="J99" s="103">
        <f>SUM(J100:J101)</f>
        <v>38420349</v>
      </c>
    </row>
    <row r="100" spans="1:10" ht="15" customHeight="1">
      <c r="A100" s="30">
        <v>321</v>
      </c>
      <c r="B100" s="21" t="s">
        <v>471</v>
      </c>
      <c r="C100" s="30"/>
      <c r="D100" s="66">
        <v>1</v>
      </c>
      <c r="E100" s="67">
        <v>1</v>
      </c>
      <c r="F100" s="68">
        <v>2</v>
      </c>
      <c r="G100" s="232">
        <f>'[2]Tabela C'!$G$100</f>
        <v>38420349</v>
      </c>
      <c r="H100" s="233"/>
      <c r="I100" s="234"/>
      <c r="J100" s="104">
        <f>'[2]Tabela C'!$I$100</f>
        <v>38420349</v>
      </c>
    </row>
    <row r="101" spans="1:10" ht="15" customHeight="1">
      <c r="A101" s="30">
        <v>322</v>
      </c>
      <c r="B101" s="21" t="s">
        <v>472</v>
      </c>
      <c r="C101" s="30"/>
      <c r="D101" s="66">
        <v>1</v>
      </c>
      <c r="E101" s="67">
        <v>1</v>
      </c>
      <c r="F101" s="68">
        <v>3</v>
      </c>
      <c r="G101" s="232"/>
      <c r="H101" s="233"/>
      <c r="I101" s="234"/>
      <c r="J101" s="104"/>
    </row>
    <row r="102" spans="1:10" ht="15" customHeight="1">
      <c r="A102" s="30" t="s">
        <v>473</v>
      </c>
      <c r="B102" s="16" t="s">
        <v>474</v>
      </c>
      <c r="C102" s="30"/>
      <c r="D102" s="66">
        <v>1</v>
      </c>
      <c r="E102" s="67">
        <v>1</v>
      </c>
      <c r="F102" s="68">
        <v>4</v>
      </c>
      <c r="G102" s="232"/>
      <c r="H102" s="233"/>
      <c r="I102" s="234"/>
      <c r="J102" s="104"/>
    </row>
    <row r="103" spans="1:10" ht="15" customHeight="1">
      <c r="A103" s="30" t="s">
        <v>473</v>
      </c>
      <c r="B103" s="16" t="s">
        <v>475</v>
      </c>
      <c r="C103" s="30"/>
      <c r="D103" s="66">
        <v>1</v>
      </c>
      <c r="E103" s="67">
        <v>1</v>
      </c>
      <c r="F103" s="68">
        <v>5</v>
      </c>
      <c r="G103" s="232"/>
      <c r="H103" s="233"/>
      <c r="I103" s="234"/>
      <c r="J103" s="104"/>
    </row>
    <row r="104" spans="1:10" ht="13.5">
      <c r="A104" s="30" t="s">
        <v>473</v>
      </c>
      <c r="B104" s="16" t="s">
        <v>476</v>
      </c>
      <c r="C104" s="30"/>
      <c r="D104" s="66">
        <v>1</v>
      </c>
      <c r="E104" s="67">
        <v>1</v>
      </c>
      <c r="F104" s="68">
        <v>6</v>
      </c>
      <c r="G104" s="232"/>
      <c r="H104" s="233"/>
      <c r="I104" s="234"/>
      <c r="J104" s="104"/>
    </row>
    <row r="105" spans="1:10" ht="15" customHeight="1">
      <c r="A105" s="30">
        <v>34</v>
      </c>
      <c r="B105" s="16" t="s">
        <v>477</v>
      </c>
      <c r="C105" s="30"/>
      <c r="D105" s="66">
        <v>1</v>
      </c>
      <c r="E105" s="67">
        <v>1</v>
      </c>
      <c r="F105" s="68">
        <v>7</v>
      </c>
      <c r="G105" s="238">
        <f>SUM(G106:I109)</f>
        <v>10100805</v>
      </c>
      <c r="H105" s="239"/>
      <c r="I105" s="240"/>
      <c r="J105" s="103">
        <f>SUM(J106:J109)</f>
        <v>10077633</v>
      </c>
    </row>
    <row r="106" spans="1:10" ht="15" customHeight="1">
      <c r="A106" s="30">
        <v>340</v>
      </c>
      <c r="B106" s="21" t="s">
        <v>478</v>
      </c>
      <c r="C106" s="30"/>
      <c r="D106" s="66">
        <v>1</v>
      </c>
      <c r="E106" s="67">
        <v>1</v>
      </c>
      <c r="F106" s="68">
        <v>8</v>
      </c>
      <c r="G106" s="232">
        <f>'[2]Tabela C'!$G$106</f>
        <v>10100805</v>
      </c>
      <c r="H106" s="233"/>
      <c r="I106" s="234"/>
      <c r="J106" s="104">
        <f>'[2]Tabela C'!$I$106</f>
        <v>10077633</v>
      </c>
    </row>
    <row r="107" spans="1:10" ht="15" customHeight="1">
      <c r="A107" s="30">
        <v>341</v>
      </c>
      <c r="B107" s="21" t="s">
        <v>479</v>
      </c>
      <c r="C107" s="30"/>
      <c r="D107" s="66">
        <v>1</v>
      </c>
      <c r="E107" s="67">
        <v>1</v>
      </c>
      <c r="F107" s="68">
        <v>9</v>
      </c>
      <c r="G107" s="232"/>
      <c r="H107" s="233"/>
      <c r="I107" s="234"/>
      <c r="J107" s="104"/>
    </row>
    <row r="108" spans="1:10" ht="15" customHeight="1">
      <c r="A108" s="30">
        <v>342</v>
      </c>
      <c r="B108" s="21" t="s">
        <v>480</v>
      </c>
      <c r="C108" s="30"/>
      <c r="D108" s="66">
        <v>1</v>
      </c>
      <c r="E108" s="67">
        <v>2</v>
      </c>
      <c r="F108" s="68">
        <v>0</v>
      </c>
      <c r="G108" s="232"/>
      <c r="H108" s="233"/>
      <c r="I108" s="234"/>
      <c r="J108" s="104"/>
    </row>
    <row r="109" spans="1:10" ht="15" customHeight="1">
      <c r="A109" s="30">
        <v>343</v>
      </c>
      <c r="B109" s="21" t="s">
        <v>481</v>
      </c>
      <c r="C109" s="30"/>
      <c r="D109" s="66">
        <v>1</v>
      </c>
      <c r="E109" s="67">
        <v>2</v>
      </c>
      <c r="F109" s="68">
        <v>1</v>
      </c>
      <c r="G109" s="232"/>
      <c r="H109" s="233"/>
      <c r="I109" s="234"/>
      <c r="J109" s="104"/>
    </row>
    <row r="110" spans="1:10" ht="15" customHeight="1">
      <c r="A110" s="30">
        <v>35</v>
      </c>
      <c r="B110" s="16" t="s">
        <v>482</v>
      </c>
      <c r="C110" s="30"/>
      <c r="D110" s="66">
        <v>1</v>
      </c>
      <c r="E110" s="67">
        <v>2</v>
      </c>
      <c r="F110" s="68">
        <v>2</v>
      </c>
      <c r="G110" s="232">
        <f>SUM(G111:I114)</f>
        <v>4747210</v>
      </c>
      <c r="H110" s="233"/>
      <c r="I110" s="234"/>
      <c r="J110" s="104"/>
    </row>
    <row r="111" spans="1:10" ht="15" customHeight="1">
      <c r="A111" s="30">
        <v>350</v>
      </c>
      <c r="B111" s="21" t="s">
        <v>483</v>
      </c>
      <c r="C111" s="30"/>
      <c r="D111" s="66">
        <v>1</v>
      </c>
      <c r="E111" s="67">
        <v>2</v>
      </c>
      <c r="F111" s="68">
        <v>3</v>
      </c>
      <c r="G111" s="232"/>
      <c r="H111" s="233"/>
      <c r="I111" s="234"/>
      <c r="J111" s="104"/>
    </row>
    <row r="112" spans="1:10">
      <c r="A112" s="30">
        <v>351</v>
      </c>
      <c r="B112" s="21" t="s">
        <v>484</v>
      </c>
      <c r="C112" s="30"/>
      <c r="D112" s="66">
        <v>1</v>
      </c>
      <c r="E112" s="67">
        <v>2</v>
      </c>
      <c r="F112" s="68">
        <v>4</v>
      </c>
      <c r="G112" s="232">
        <f>'[2]Tabela C'!$G$112</f>
        <v>4747210</v>
      </c>
      <c r="H112" s="233"/>
      <c r="I112" s="234"/>
      <c r="J112" s="104"/>
    </row>
    <row r="113" spans="1:10" ht="15" customHeight="1">
      <c r="A113" s="30">
        <v>352</v>
      </c>
      <c r="B113" s="21" t="s">
        <v>485</v>
      </c>
      <c r="C113" s="30"/>
      <c r="D113" s="66">
        <v>1</v>
      </c>
      <c r="E113" s="67">
        <v>2</v>
      </c>
      <c r="F113" s="68">
        <v>5</v>
      </c>
      <c r="G113" s="232"/>
      <c r="H113" s="233"/>
      <c r="I113" s="234"/>
      <c r="J113" s="104"/>
    </row>
    <row r="114" spans="1:10" ht="15" customHeight="1">
      <c r="A114" s="30">
        <v>353</v>
      </c>
      <c r="B114" s="21" t="s">
        <v>486</v>
      </c>
      <c r="C114" s="30"/>
      <c r="D114" s="66">
        <v>1</v>
      </c>
      <c r="E114" s="67">
        <v>2</v>
      </c>
      <c r="F114" s="68">
        <v>6</v>
      </c>
      <c r="G114" s="232"/>
      <c r="H114" s="233"/>
      <c r="I114" s="234"/>
      <c r="J114" s="104"/>
    </row>
    <row r="115" spans="1:10" ht="15" customHeight="1">
      <c r="A115" s="30">
        <v>360</v>
      </c>
      <c r="B115" s="16" t="s">
        <v>487</v>
      </c>
      <c r="C115" s="30"/>
      <c r="D115" s="66">
        <v>1</v>
      </c>
      <c r="E115" s="67">
        <v>2</v>
      </c>
      <c r="F115" s="68">
        <v>7</v>
      </c>
      <c r="G115" s="238">
        <f>'[2]Tabela C'!$G$115</f>
        <v>164977</v>
      </c>
      <c r="H115" s="239"/>
      <c r="I115" s="240"/>
      <c r="J115" s="103">
        <f>'[2]Tabela C'!$I$115</f>
        <v>141805</v>
      </c>
    </row>
    <row r="116" spans="1:10" ht="15" customHeight="1">
      <c r="A116" s="30" t="s">
        <v>488</v>
      </c>
      <c r="B116" s="16" t="s">
        <v>489</v>
      </c>
      <c r="C116" s="30"/>
      <c r="D116" s="66">
        <v>1</v>
      </c>
      <c r="E116" s="67">
        <v>2</v>
      </c>
      <c r="F116" s="68">
        <v>8</v>
      </c>
      <c r="G116" s="238">
        <f>SUM(G117:I118)</f>
        <v>1739934</v>
      </c>
      <c r="H116" s="239"/>
      <c r="I116" s="240"/>
      <c r="J116" s="103">
        <f>SUM(J117:J118)</f>
        <v>1821221</v>
      </c>
    </row>
    <row r="117" spans="1:10" ht="15" customHeight="1">
      <c r="A117" s="30" t="s">
        <v>488</v>
      </c>
      <c r="B117" s="21" t="s">
        <v>490</v>
      </c>
      <c r="C117" s="30"/>
      <c r="D117" s="66">
        <v>1</v>
      </c>
      <c r="E117" s="67">
        <v>2</v>
      </c>
      <c r="F117" s="68">
        <v>9</v>
      </c>
      <c r="G117" s="232">
        <f>'[2]Tabela C'!$G$117</f>
        <v>1739934</v>
      </c>
      <c r="H117" s="233"/>
      <c r="I117" s="234"/>
      <c r="J117" s="104">
        <f>'[2]Tabela C'!$I$117</f>
        <v>1821221</v>
      </c>
    </row>
    <row r="118" spans="1:10" ht="15" customHeight="1">
      <c r="A118" s="30" t="s">
        <v>488</v>
      </c>
      <c r="B118" s="21" t="s">
        <v>491</v>
      </c>
      <c r="C118" s="30"/>
      <c r="D118" s="66">
        <v>1</v>
      </c>
      <c r="E118" s="67">
        <v>3</v>
      </c>
      <c r="F118" s="68">
        <v>0</v>
      </c>
      <c r="G118" s="232"/>
      <c r="H118" s="233"/>
      <c r="I118" s="234"/>
      <c r="J118" s="104"/>
    </row>
    <row r="119" spans="1:10" ht="15" customHeight="1">
      <c r="A119" s="30"/>
      <c r="B119" s="16" t="s">
        <v>492</v>
      </c>
      <c r="C119" s="30"/>
      <c r="D119" s="66">
        <v>1</v>
      </c>
      <c r="E119" s="67">
        <v>3</v>
      </c>
      <c r="F119" s="68">
        <v>1</v>
      </c>
      <c r="G119" s="238">
        <f>SUM(G120:I126)</f>
        <v>4440155</v>
      </c>
      <c r="H119" s="239"/>
      <c r="I119" s="240"/>
      <c r="J119" s="103">
        <f>SUM(J120:J126)</f>
        <v>5015869</v>
      </c>
    </row>
    <row r="120" spans="1:10" ht="15" customHeight="1">
      <c r="A120" s="30">
        <v>410</v>
      </c>
      <c r="B120" s="21" t="s">
        <v>493</v>
      </c>
      <c r="C120" s="30"/>
      <c r="D120" s="66">
        <v>1</v>
      </c>
      <c r="E120" s="67">
        <v>3</v>
      </c>
      <c r="F120" s="68">
        <v>2</v>
      </c>
      <c r="G120" s="232"/>
      <c r="H120" s="233"/>
      <c r="I120" s="234"/>
      <c r="J120" s="104"/>
    </row>
    <row r="121" spans="1:10" ht="15" customHeight="1">
      <c r="A121" s="30">
        <v>411</v>
      </c>
      <c r="B121" s="21" t="s">
        <v>494</v>
      </c>
      <c r="C121" s="30"/>
      <c r="D121" s="66">
        <v>1</v>
      </c>
      <c r="E121" s="67">
        <v>3</v>
      </c>
      <c r="F121" s="68">
        <v>3</v>
      </c>
      <c r="G121" s="232"/>
      <c r="H121" s="233"/>
      <c r="I121" s="234"/>
      <c r="J121" s="104"/>
    </row>
    <row r="122" spans="1:10" ht="15" customHeight="1">
      <c r="A122" s="30">
        <v>412</v>
      </c>
      <c r="B122" s="21" t="s">
        <v>495</v>
      </c>
      <c r="C122" s="30"/>
      <c r="D122" s="66">
        <v>1</v>
      </c>
      <c r="E122" s="67">
        <v>3</v>
      </c>
      <c r="F122" s="68">
        <v>4</v>
      </c>
      <c r="G122" s="232"/>
      <c r="H122" s="233"/>
      <c r="I122" s="234"/>
      <c r="J122" s="104"/>
    </row>
    <row r="123" spans="1:10" ht="15" customHeight="1">
      <c r="A123" s="30" t="s">
        <v>496</v>
      </c>
      <c r="B123" s="21" t="s">
        <v>497</v>
      </c>
      <c r="C123" s="30"/>
      <c r="D123" s="66">
        <v>1</v>
      </c>
      <c r="E123" s="67">
        <v>3</v>
      </c>
      <c r="F123" s="68">
        <v>5</v>
      </c>
      <c r="G123" s="232">
        <f>'[2]Tabela C'!$G$123</f>
        <v>2244389</v>
      </c>
      <c r="H123" s="233"/>
      <c r="I123" s="234"/>
      <c r="J123" s="104">
        <f>'[2]Tabela C'!I123</f>
        <v>2662965</v>
      </c>
    </row>
    <row r="124" spans="1:10" ht="15" customHeight="1">
      <c r="A124" s="30" t="s">
        <v>498</v>
      </c>
      <c r="B124" s="21" t="s">
        <v>499</v>
      </c>
      <c r="C124" s="30"/>
      <c r="D124" s="66">
        <v>1</v>
      </c>
      <c r="E124" s="67">
        <v>3</v>
      </c>
      <c r="F124" s="68">
        <v>6</v>
      </c>
      <c r="G124" s="232">
        <f>'[2]Tabela C'!$G$124</f>
        <v>2195766</v>
      </c>
      <c r="H124" s="233"/>
      <c r="I124" s="234"/>
      <c r="J124" s="104">
        <f>'[2]Tabela C'!I124</f>
        <v>2352904</v>
      </c>
    </row>
    <row r="125" spans="1:10" ht="15" customHeight="1">
      <c r="A125" s="30">
        <v>417</v>
      </c>
      <c r="B125" s="21" t="s">
        <v>500</v>
      </c>
      <c r="C125" s="30"/>
      <c r="D125" s="66">
        <v>1</v>
      </c>
      <c r="E125" s="67">
        <v>3</v>
      </c>
      <c r="F125" s="68">
        <v>7</v>
      </c>
      <c r="G125" s="232"/>
      <c r="H125" s="233"/>
      <c r="I125" s="234"/>
      <c r="J125" s="104"/>
    </row>
    <row r="126" spans="1:10" ht="15" customHeight="1">
      <c r="A126" s="30">
        <v>419</v>
      </c>
      <c r="B126" s="21" t="s">
        <v>501</v>
      </c>
      <c r="C126" s="30"/>
      <c r="D126" s="66">
        <v>1</v>
      </c>
      <c r="E126" s="67">
        <v>3</v>
      </c>
      <c r="F126" s="68">
        <v>8</v>
      </c>
      <c r="G126" s="232"/>
      <c r="H126" s="233"/>
      <c r="I126" s="234"/>
      <c r="J126" s="104"/>
    </row>
    <row r="127" spans="1:10" ht="15" customHeight="1">
      <c r="A127" s="30">
        <v>408</v>
      </c>
      <c r="B127" s="16" t="s">
        <v>502</v>
      </c>
      <c r="C127" s="30"/>
      <c r="D127" s="66">
        <v>1</v>
      </c>
      <c r="E127" s="67">
        <v>3</v>
      </c>
      <c r="F127" s="68">
        <v>9</v>
      </c>
      <c r="G127" s="232"/>
      <c r="H127" s="233"/>
      <c r="I127" s="234"/>
      <c r="J127" s="104"/>
    </row>
    <row r="128" spans="1:10" ht="26.25">
      <c r="A128" s="30"/>
      <c r="B128" s="16" t="s">
        <v>503</v>
      </c>
      <c r="C128" s="30"/>
      <c r="D128" s="66">
        <v>1</v>
      </c>
      <c r="E128" s="67">
        <v>4</v>
      </c>
      <c r="F128" s="68">
        <v>0</v>
      </c>
      <c r="G128" s="238">
        <f>SUM(G129,G137,G143,G144,G148,G149,G150,G151)</f>
        <v>31514774</v>
      </c>
      <c r="H128" s="239"/>
      <c r="I128" s="240"/>
      <c r="J128" s="20">
        <f>SUM(J129,J137,J143,J144,J148,J149,J150,J151)</f>
        <v>41168000</v>
      </c>
    </row>
    <row r="129" spans="1:10" ht="15" customHeight="1">
      <c r="A129" s="30">
        <v>42</v>
      </c>
      <c r="B129" s="16" t="s">
        <v>504</v>
      </c>
      <c r="C129" s="30"/>
      <c r="D129" s="66">
        <v>1</v>
      </c>
      <c r="E129" s="67">
        <v>4</v>
      </c>
      <c r="F129" s="68">
        <v>1</v>
      </c>
      <c r="G129" s="238">
        <f>SUM(G130:I135)</f>
        <v>21222294</v>
      </c>
      <c r="H129" s="239"/>
      <c r="I129" s="240"/>
      <c r="J129" s="103">
        <f>SUM(J130:J135)</f>
        <v>20375464</v>
      </c>
    </row>
    <row r="130" spans="1:10" ht="15" customHeight="1">
      <c r="A130" s="30">
        <v>420</v>
      </c>
      <c r="B130" s="21" t="s">
        <v>505</v>
      </c>
      <c r="C130" s="30"/>
      <c r="D130" s="66">
        <v>1</v>
      </c>
      <c r="E130" s="67">
        <v>4</v>
      </c>
      <c r="F130" s="68">
        <v>2</v>
      </c>
      <c r="G130" s="232"/>
      <c r="H130" s="233"/>
      <c r="I130" s="234"/>
      <c r="J130" s="104"/>
    </row>
    <row r="131" spans="1:10" ht="15" customHeight="1">
      <c r="A131" s="30">
        <v>421</v>
      </c>
      <c r="B131" s="21" t="s">
        <v>506</v>
      </c>
      <c r="C131" s="30"/>
      <c r="D131" s="66">
        <v>1</v>
      </c>
      <c r="E131" s="67">
        <v>4</v>
      </c>
      <c r="F131" s="68">
        <v>3</v>
      </c>
      <c r="G131" s="232"/>
      <c r="H131" s="233"/>
      <c r="I131" s="234"/>
      <c r="J131" s="104"/>
    </row>
    <row r="132" spans="1:10" ht="15" customHeight="1">
      <c r="A132" s="30">
        <v>422</v>
      </c>
      <c r="B132" s="21" t="s">
        <v>507</v>
      </c>
      <c r="C132" s="30"/>
      <c r="D132" s="66">
        <v>1</v>
      </c>
      <c r="E132" s="67">
        <v>4</v>
      </c>
      <c r="F132" s="68">
        <v>4</v>
      </c>
      <c r="G132" s="232">
        <f>'[2]Tabela C'!$G$132</f>
        <v>19077816</v>
      </c>
      <c r="H132" s="233"/>
      <c r="I132" s="234"/>
      <c r="J132" s="104">
        <f>'[2]Tabela C'!$I$132</f>
        <v>18088715</v>
      </c>
    </row>
    <row r="133" spans="1:10" ht="15" customHeight="1">
      <c r="A133" s="30">
        <v>423</v>
      </c>
      <c r="B133" s="21" t="s">
        <v>508</v>
      </c>
      <c r="C133" s="30"/>
      <c r="D133" s="66">
        <v>1</v>
      </c>
      <c r="E133" s="67">
        <v>4</v>
      </c>
      <c r="F133" s="68">
        <v>5</v>
      </c>
      <c r="G133" s="232"/>
      <c r="H133" s="233"/>
      <c r="I133" s="234"/>
      <c r="J133" s="104"/>
    </row>
    <row r="134" spans="1:10" ht="15" customHeight="1">
      <c r="A134" s="30" t="s">
        <v>509</v>
      </c>
      <c r="B134" s="21" t="s">
        <v>510</v>
      </c>
      <c r="C134" s="30"/>
      <c r="D134" s="66">
        <v>1</v>
      </c>
      <c r="E134" s="67">
        <v>4</v>
      </c>
      <c r="F134" s="68">
        <v>6</v>
      </c>
      <c r="G134" s="232">
        <f>'[2]Tabela C'!$G$134</f>
        <v>2144478</v>
      </c>
      <c r="H134" s="233"/>
      <c r="I134" s="234"/>
      <c r="J134" s="104">
        <f>'[2]Tabela C'!$I$134</f>
        <v>2286749</v>
      </c>
    </row>
    <row r="135" spans="1:10">
      <c r="A135" s="30">
        <v>427</v>
      </c>
      <c r="B135" s="21" t="s">
        <v>511</v>
      </c>
      <c r="C135" s="30"/>
      <c r="D135" s="66">
        <v>1</v>
      </c>
      <c r="E135" s="67">
        <v>4</v>
      </c>
      <c r="F135" s="68">
        <v>7</v>
      </c>
      <c r="G135" s="232"/>
      <c r="H135" s="233"/>
      <c r="I135" s="234"/>
      <c r="J135" s="104"/>
    </row>
    <row r="136" spans="1:10" ht="15" customHeight="1">
      <c r="A136" s="30">
        <v>429</v>
      </c>
      <c r="B136" s="21" t="s">
        <v>512</v>
      </c>
      <c r="C136" s="30"/>
      <c r="D136" s="66">
        <v>1</v>
      </c>
      <c r="E136" s="67">
        <v>4</v>
      </c>
      <c r="F136" s="68">
        <v>8</v>
      </c>
      <c r="G136" s="232"/>
      <c r="H136" s="233"/>
      <c r="I136" s="234"/>
      <c r="J136" s="104"/>
    </row>
    <row r="137" spans="1:10" ht="15" customHeight="1">
      <c r="A137" s="30">
        <v>43</v>
      </c>
      <c r="B137" s="16" t="s">
        <v>513</v>
      </c>
      <c r="C137" s="30"/>
      <c r="D137" s="66">
        <v>1</v>
      </c>
      <c r="E137" s="67">
        <v>4</v>
      </c>
      <c r="F137" s="68">
        <v>9</v>
      </c>
      <c r="G137" s="238">
        <f>SUM(G138:I142)</f>
        <v>8116438</v>
      </c>
      <c r="H137" s="239"/>
      <c r="I137" s="240"/>
      <c r="J137" s="103">
        <f>SUM(J138:J142)</f>
        <v>8936167</v>
      </c>
    </row>
    <row r="138" spans="1:10" ht="15" customHeight="1">
      <c r="A138" s="30">
        <v>430</v>
      </c>
      <c r="B138" s="21" t="s">
        <v>514</v>
      </c>
      <c r="C138" s="30"/>
      <c r="D138" s="66">
        <v>1</v>
      </c>
      <c r="E138" s="67">
        <v>5</v>
      </c>
      <c r="F138" s="68">
        <v>0</v>
      </c>
      <c r="G138" s="232"/>
      <c r="H138" s="233"/>
      <c r="I138" s="234"/>
      <c r="J138" s="104"/>
    </row>
    <row r="139" spans="1:10">
      <c r="A139" s="30">
        <v>431</v>
      </c>
      <c r="B139" s="21" t="s">
        <v>515</v>
      </c>
      <c r="C139" s="30"/>
      <c r="D139" s="66">
        <v>1</v>
      </c>
      <c r="E139" s="67">
        <v>5</v>
      </c>
      <c r="F139" s="68">
        <v>1</v>
      </c>
      <c r="G139" s="232"/>
      <c r="H139" s="233"/>
      <c r="I139" s="234"/>
      <c r="J139" s="104"/>
    </row>
    <row r="140" spans="1:10" ht="15" customHeight="1">
      <c r="A140" s="30">
        <v>432</v>
      </c>
      <c r="B140" s="21" t="s">
        <v>516</v>
      </c>
      <c r="C140" s="30"/>
      <c r="D140" s="66">
        <v>1</v>
      </c>
      <c r="E140" s="67">
        <v>5</v>
      </c>
      <c r="F140" s="68">
        <v>2</v>
      </c>
      <c r="G140" s="232">
        <f>'[2]Tabela C'!$G$140</f>
        <v>2055873</v>
      </c>
      <c r="H140" s="233"/>
      <c r="I140" s="234"/>
      <c r="J140" s="104">
        <v>2234991</v>
      </c>
    </row>
    <row r="141" spans="1:10" ht="15" customHeight="1">
      <c r="A141" s="30">
        <v>433</v>
      </c>
      <c r="B141" s="21" t="s">
        <v>517</v>
      </c>
      <c r="C141" s="30"/>
      <c r="D141" s="66">
        <v>1</v>
      </c>
      <c r="E141" s="67">
        <v>5</v>
      </c>
      <c r="F141" s="68">
        <v>3</v>
      </c>
      <c r="G141" s="232">
        <f>'[2]Tabela C'!$G$141</f>
        <v>6060565</v>
      </c>
      <c r="H141" s="233"/>
      <c r="I141" s="234"/>
      <c r="J141" s="104">
        <v>6701176</v>
      </c>
    </row>
    <row r="142" spans="1:10" ht="15" customHeight="1">
      <c r="A142" s="30">
        <v>439</v>
      </c>
      <c r="B142" s="21" t="s">
        <v>518</v>
      </c>
      <c r="C142" s="30"/>
      <c r="D142" s="66">
        <v>1</v>
      </c>
      <c r="E142" s="67">
        <v>5</v>
      </c>
      <c r="F142" s="68">
        <v>4</v>
      </c>
      <c r="G142" s="232"/>
      <c r="H142" s="233"/>
      <c r="I142" s="234"/>
      <c r="J142" s="104"/>
    </row>
    <row r="143" spans="1:10" ht="15" customHeight="1">
      <c r="A143" s="30">
        <v>44</v>
      </c>
      <c r="B143" s="16" t="s">
        <v>519</v>
      </c>
      <c r="C143" s="30"/>
      <c r="D143" s="66">
        <v>1</v>
      </c>
      <c r="E143" s="67">
        <v>5</v>
      </c>
      <c r="F143" s="68">
        <v>5</v>
      </c>
      <c r="G143" s="232"/>
      <c r="H143" s="233"/>
      <c r="I143" s="234"/>
      <c r="J143" s="104"/>
    </row>
    <row r="144" spans="1:10" ht="27.75" customHeight="1">
      <c r="A144" s="30">
        <v>45</v>
      </c>
      <c r="B144" s="16" t="s">
        <v>520</v>
      </c>
      <c r="C144" s="30"/>
      <c r="D144" s="66">
        <v>1</v>
      </c>
      <c r="E144" s="67">
        <v>5</v>
      </c>
      <c r="F144" s="68">
        <v>6</v>
      </c>
      <c r="G144" s="241">
        <f>SUM(G145:I147)</f>
        <v>1770600</v>
      </c>
      <c r="H144" s="242"/>
      <c r="I144" s="243"/>
      <c r="J144" s="103">
        <f>SUM(J145:J147)</f>
        <v>2589138</v>
      </c>
    </row>
    <row r="145" spans="1:10" ht="15" customHeight="1">
      <c r="A145" s="30" t="s">
        <v>521</v>
      </c>
      <c r="B145" s="21" t="s">
        <v>522</v>
      </c>
      <c r="C145" s="30"/>
      <c r="D145" s="66">
        <v>1</v>
      </c>
      <c r="E145" s="67">
        <v>5</v>
      </c>
      <c r="F145" s="68">
        <v>7</v>
      </c>
      <c r="G145" s="232">
        <f>'[2]Tabela C'!$G$145</f>
        <v>1354931</v>
      </c>
      <c r="H145" s="233"/>
      <c r="I145" s="234"/>
      <c r="J145" s="104">
        <f>'[2]Tabela C'!$I$145</f>
        <v>1388168</v>
      </c>
    </row>
    <row r="146" spans="1:10" ht="15" customHeight="1">
      <c r="A146" s="30" t="s">
        <v>523</v>
      </c>
      <c r="B146" s="21" t="s">
        <v>524</v>
      </c>
      <c r="C146" s="30"/>
      <c r="D146" s="66">
        <v>1</v>
      </c>
      <c r="E146" s="67">
        <v>5</v>
      </c>
      <c r="F146" s="68">
        <v>8</v>
      </c>
      <c r="G146" s="232"/>
      <c r="H146" s="233"/>
      <c r="I146" s="234"/>
      <c r="J146" s="104"/>
    </row>
    <row r="147" spans="1:10" ht="15" customHeight="1">
      <c r="A147" s="30" t="s">
        <v>525</v>
      </c>
      <c r="B147" s="21" t="s">
        <v>526</v>
      </c>
      <c r="C147" s="30"/>
      <c r="D147" s="66">
        <v>1</v>
      </c>
      <c r="E147" s="67">
        <v>5</v>
      </c>
      <c r="F147" s="68">
        <v>9</v>
      </c>
      <c r="G147" s="232">
        <f>'[2]Tabela C'!$G$147</f>
        <v>415669</v>
      </c>
      <c r="H147" s="233"/>
      <c r="I147" s="234"/>
      <c r="J147" s="104">
        <f>'[2]Tabela C'!$I$147</f>
        <v>1200970</v>
      </c>
    </row>
    <row r="148" spans="1:10" ht="15" customHeight="1">
      <c r="A148" s="30">
        <v>46</v>
      </c>
      <c r="B148" s="16" t="s">
        <v>527</v>
      </c>
      <c r="C148" s="30"/>
      <c r="D148" s="66">
        <v>1</v>
      </c>
      <c r="E148" s="67">
        <v>6</v>
      </c>
      <c r="F148" s="68">
        <v>0</v>
      </c>
      <c r="G148" s="235">
        <f>'[2]Tabela C'!$G$148</f>
        <v>403968</v>
      </c>
      <c r="H148" s="236"/>
      <c r="I148" s="237"/>
      <c r="J148" s="105">
        <f>'[2]Tabela C'!$I$148</f>
        <v>9258148</v>
      </c>
    </row>
    <row r="149" spans="1:10" ht="15" customHeight="1">
      <c r="A149" s="30">
        <v>47</v>
      </c>
      <c r="B149" s="16" t="s">
        <v>528</v>
      </c>
      <c r="C149" s="30"/>
      <c r="D149" s="66">
        <v>1</v>
      </c>
      <c r="E149" s="67">
        <v>6</v>
      </c>
      <c r="F149" s="68">
        <v>1</v>
      </c>
      <c r="G149" s="232"/>
      <c r="H149" s="233"/>
      <c r="I149" s="234"/>
      <c r="J149" s="104"/>
    </row>
    <row r="150" spans="1:10" ht="15" customHeight="1">
      <c r="A150" s="30" t="s">
        <v>529</v>
      </c>
      <c r="B150" s="16" t="s">
        <v>530</v>
      </c>
      <c r="C150" s="30"/>
      <c r="D150" s="66">
        <v>1</v>
      </c>
      <c r="E150" s="67">
        <v>6</v>
      </c>
      <c r="F150" s="68">
        <v>2</v>
      </c>
      <c r="G150" s="232">
        <f>'[2]Tabela C'!$G$150</f>
        <v>1474</v>
      </c>
      <c r="H150" s="233"/>
      <c r="I150" s="234"/>
      <c r="J150" s="104">
        <f>'[2]Tabela C'!$I$150</f>
        <v>9083</v>
      </c>
    </row>
    <row r="151" spans="1:10" ht="15" customHeight="1">
      <c r="A151" s="30">
        <v>481</v>
      </c>
      <c r="B151" s="16" t="s">
        <v>531</v>
      </c>
      <c r="C151" s="30"/>
      <c r="D151" s="66">
        <v>1</v>
      </c>
      <c r="E151" s="67">
        <v>6</v>
      </c>
      <c r="F151" s="68">
        <v>3</v>
      </c>
      <c r="G151" s="232"/>
      <c r="H151" s="233"/>
      <c r="I151" s="234"/>
      <c r="J151" s="104"/>
    </row>
    <row r="152" spans="1:10" ht="15" customHeight="1">
      <c r="A152" s="30" t="s">
        <v>532</v>
      </c>
      <c r="B152" s="16" t="s">
        <v>533</v>
      </c>
      <c r="C152" s="30"/>
      <c r="D152" s="66">
        <v>1</v>
      </c>
      <c r="E152" s="67">
        <v>6</v>
      </c>
      <c r="F152" s="68">
        <v>4</v>
      </c>
      <c r="G152" s="235">
        <f>'[2]Tabela C'!$G$152</f>
        <v>5050935</v>
      </c>
      <c r="H152" s="236"/>
      <c r="I152" s="237"/>
      <c r="J152" s="103">
        <f>'[2]Tabela C'!$I$152</f>
        <v>6264335</v>
      </c>
    </row>
    <row r="153" spans="1:10" ht="15" customHeight="1">
      <c r="A153" s="30">
        <v>495</v>
      </c>
      <c r="B153" s="16" t="s">
        <v>534</v>
      </c>
      <c r="C153" s="30"/>
      <c r="D153" s="66">
        <v>1</v>
      </c>
      <c r="E153" s="67">
        <v>6</v>
      </c>
      <c r="F153" s="68">
        <v>5</v>
      </c>
      <c r="G153" s="232"/>
      <c r="H153" s="233"/>
      <c r="I153" s="234"/>
      <c r="J153" s="104"/>
    </row>
    <row r="154" spans="1:10" ht="13.5">
      <c r="A154" s="30"/>
      <c r="B154" s="16" t="s">
        <v>535</v>
      </c>
      <c r="C154" s="30"/>
      <c r="D154" s="66">
        <v>1</v>
      </c>
      <c r="E154" s="67">
        <v>6</v>
      </c>
      <c r="F154" s="68">
        <v>6</v>
      </c>
      <c r="G154" s="238">
        <f>SUM(G89,G116,G119,G127,G128,G152,G153)</f>
        <v>171262068</v>
      </c>
      <c r="H154" s="239"/>
      <c r="I154" s="240"/>
      <c r="J154" s="103">
        <f>SUM(J89,J116,J119,J127,J128,J152,J153)</f>
        <v>178282218</v>
      </c>
    </row>
    <row r="155" spans="1:10" ht="15" customHeight="1">
      <c r="A155" s="30">
        <v>89</v>
      </c>
      <c r="B155" s="21" t="s">
        <v>536</v>
      </c>
      <c r="C155" s="30"/>
      <c r="D155" s="66">
        <v>1</v>
      </c>
      <c r="E155" s="67">
        <v>6</v>
      </c>
      <c r="F155" s="68">
        <v>7</v>
      </c>
      <c r="G155" s="232">
        <f>'[2]Tabela C'!$G$155</f>
        <v>734413</v>
      </c>
      <c r="H155" s="233"/>
      <c r="I155" s="234"/>
      <c r="J155" s="104">
        <f>'[2]Tabela C'!$I$155</f>
        <v>734413</v>
      </c>
    </row>
    <row r="156" spans="1:10" ht="15" customHeight="1">
      <c r="A156" s="30"/>
      <c r="B156" s="21" t="s">
        <v>537</v>
      </c>
      <c r="C156" s="30"/>
      <c r="D156" s="66">
        <v>1</v>
      </c>
      <c r="E156" s="67">
        <v>6</v>
      </c>
      <c r="F156" s="68">
        <v>8</v>
      </c>
      <c r="G156" s="232">
        <f>SUM(G155,G154)</f>
        <v>171996481</v>
      </c>
      <c r="H156" s="233"/>
      <c r="I156" s="234"/>
      <c r="J156" s="104">
        <f>SUM(J155,J154)</f>
        <v>179016631</v>
      </c>
    </row>
    <row r="158" spans="1:10">
      <c r="B158" s="165"/>
      <c r="C158" s="165"/>
    </row>
    <row r="159" spans="1:10">
      <c r="B159" s="231" t="s">
        <v>143</v>
      </c>
      <c r="C159" s="231"/>
      <c r="E159" s="56"/>
      <c r="F159" s="56"/>
      <c r="G159" s="56" t="s">
        <v>337</v>
      </c>
      <c r="H159" s="56"/>
      <c r="J159" s="84" t="s">
        <v>338</v>
      </c>
    </row>
    <row r="160" spans="1:10">
      <c r="B160" s="231" t="s">
        <v>580</v>
      </c>
      <c r="C160" s="231"/>
      <c r="E160" s="165" t="s">
        <v>20</v>
      </c>
      <c r="F160" s="165"/>
      <c r="G160" s="165"/>
      <c r="H160" s="165"/>
      <c r="I160" s="84" t="s">
        <v>339</v>
      </c>
      <c r="J160" s="31" t="s">
        <v>21</v>
      </c>
    </row>
    <row r="161" spans="2:8">
      <c r="B161" s="165"/>
      <c r="C161" s="165"/>
      <c r="E161" s="165" t="s">
        <v>340</v>
      </c>
      <c r="F161" s="165"/>
      <c r="G161" s="165"/>
      <c r="H161" s="165"/>
    </row>
  </sheetData>
  <mergeCells count="100">
    <mergeCell ref="H8:I8"/>
    <mergeCell ref="B3:I3"/>
    <mergeCell ref="B4:I4"/>
    <mergeCell ref="B5:I5"/>
    <mergeCell ref="B6:I6"/>
    <mergeCell ref="B7:I7"/>
    <mergeCell ref="D18:F18"/>
    <mergeCell ref="A9:J9"/>
    <mergeCell ref="C10:H10"/>
    <mergeCell ref="A12:A16"/>
    <mergeCell ref="B12:B16"/>
    <mergeCell ref="C12:C16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D17:F17"/>
    <mergeCell ref="G96:I96"/>
    <mergeCell ref="D87:F87"/>
    <mergeCell ref="G87:I87"/>
    <mergeCell ref="D88:F88"/>
    <mergeCell ref="G88:I88"/>
    <mergeCell ref="G89:I89"/>
    <mergeCell ref="G90:I90"/>
    <mergeCell ref="G91:I91"/>
    <mergeCell ref="G92:I92"/>
    <mergeCell ref="G93:I93"/>
    <mergeCell ref="G94:I94"/>
    <mergeCell ref="G95:I95"/>
    <mergeCell ref="G108:I108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20:I120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32:I132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44:I144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56:I156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B158:C158"/>
    <mergeCell ref="B159:C159"/>
    <mergeCell ref="B160:C160"/>
    <mergeCell ref="E160:H160"/>
    <mergeCell ref="B161:C161"/>
    <mergeCell ref="E161:H161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7" workbookViewId="0">
      <selection activeCell="H64" sqref="H64"/>
    </sheetView>
  </sheetViews>
  <sheetFormatPr defaultRowHeight="12.75"/>
  <cols>
    <col min="1" max="1" width="18.7109375" style="1" customWidth="1"/>
    <col min="2" max="2" width="60.7109375" style="1" customWidth="1"/>
    <col min="3" max="3" width="12.7109375" style="1" customWidth="1"/>
    <col min="4" max="4" width="2.5703125" style="1" customWidth="1"/>
    <col min="5" max="5" width="2.85546875" style="1" customWidth="1"/>
    <col min="6" max="6" width="2.7109375" style="1" customWidth="1"/>
    <col min="7" max="8" width="15.7109375" style="1" customWidth="1"/>
    <col min="9" max="16384" width="9.140625" style="1"/>
  </cols>
  <sheetData>
    <row r="1" spans="1:12" ht="13.5">
      <c r="H1" s="2" t="s">
        <v>27</v>
      </c>
    </row>
    <row r="2" spans="1:12" ht="13.5">
      <c r="H2" s="3" t="s">
        <v>28</v>
      </c>
    </row>
    <row r="3" spans="1:12" ht="13.5">
      <c r="A3" s="4" t="s">
        <v>22</v>
      </c>
      <c r="B3" s="272"/>
      <c r="C3" s="272"/>
      <c r="D3" s="272"/>
      <c r="E3" s="272"/>
      <c r="F3" s="272"/>
      <c r="G3" s="272"/>
      <c r="H3" s="272"/>
      <c r="I3" s="5"/>
      <c r="L3" s="6"/>
    </row>
    <row r="4" spans="1:12" ht="13.5">
      <c r="A4" s="4" t="s">
        <v>23</v>
      </c>
      <c r="B4" s="272"/>
      <c r="C4" s="272"/>
      <c r="D4" s="272"/>
      <c r="E4" s="272"/>
      <c r="F4" s="272"/>
      <c r="G4" s="272"/>
      <c r="H4" s="272"/>
      <c r="I4" s="5"/>
    </row>
    <row r="5" spans="1:12" ht="13.5">
      <c r="A5" s="4" t="s">
        <v>24</v>
      </c>
      <c r="B5" s="272"/>
      <c r="C5" s="272"/>
      <c r="D5" s="272"/>
      <c r="E5" s="272"/>
      <c r="F5" s="272"/>
      <c r="G5" s="272"/>
      <c r="H5" s="272"/>
      <c r="I5" s="7"/>
    </row>
    <row r="6" spans="1:12" ht="13.5">
      <c r="A6" s="4" t="s">
        <v>25</v>
      </c>
      <c r="B6" s="272"/>
      <c r="C6" s="272"/>
      <c r="D6" s="272"/>
      <c r="E6" s="272"/>
      <c r="F6" s="272"/>
      <c r="G6" s="272"/>
      <c r="H6" s="272"/>
      <c r="I6" s="5"/>
    </row>
    <row r="7" spans="1:12">
      <c r="F7" s="6"/>
      <c r="G7" s="6"/>
      <c r="H7" s="6"/>
      <c r="I7" s="6"/>
    </row>
    <row r="9" spans="1:12" ht="14.25" thickBot="1">
      <c r="A9" s="273" t="s">
        <v>93</v>
      </c>
      <c r="B9" s="273"/>
      <c r="C9" s="273"/>
      <c r="D9" s="273"/>
      <c r="E9" s="273"/>
      <c r="F9" s="273"/>
      <c r="G9" s="273"/>
      <c r="H9" s="273"/>
      <c r="I9" s="8"/>
    </row>
    <row r="10" spans="1:12" ht="15" thickTop="1" thickBot="1">
      <c r="A10" s="271" t="s">
        <v>26</v>
      </c>
      <c r="B10" s="271"/>
      <c r="C10" s="271"/>
      <c r="D10" s="271"/>
      <c r="E10" s="271"/>
      <c r="F10" s="271"/>
      <c r="G10" s="271"/>
      <c r="H10" s="271"/>
      <c r="I10" s="9"/>
      <c r="J10" s="9"/>
    </row>
    <row r="11" spans="1:12" ht="14.25" thickTop="1">
      <c r="B11" s="10" t="s">
        <v>586</v>
      </c>
      <c r="C11" s="10"/>
      <c r="D11" s="10"/>
      <c r="E11" s="10"/>
      <c r="F11" s="10"/>
      <c r="G11" s="10"/>
      <c r="H11" s="10"/>
    </row>
    <row r="14" spans="1:12">
      <c r="H14" s="11" t="s">
        <v>42</v>
      </c>
    </row>
    <row r="15" spans="1:12">
      <c r="A15" s="257" t="s">
        <v>29</v>
      </c>
      <c r="B15" s="257" t="s">
        <v>30</v>
      </c>
      <c r="C15" s="257" t="s">
        <v>31</v>
      </c>
      <c r="D15" s="274" t="s">
        <v>32</v>
      </c>
      <c r="E15" s="275"/>
      <c r="F15" s="276"/>
      <c r="G15" s="283" t="s">
        <v>33</v>
      </c>
      <c r="H15" s="283"/>
    </row>
    <row r="16" spans="1:12">
      <c r="A16" s="258"/>
      <c r="B16" s="258"/>
      <c r="C16" s="258"/>
      <c r="D16" s="277"/>
      <c r="E16" s="278"/>
      <c r="F16" s="279"/>
      <c r="G16" s="283"/>
      <c r="H16" s="283"/>
    </row>
    <row r="17" spans="1:8">
      <c r="A17" s="258"/>
      <c r="B17" s="258"/>
      <c r="C17" s="258"/>
      <c r="D17" s="277"/>
      <c r="E17" s="278"/>
      <c r="F17" s="279"/>
      <c r="G17" s="283"/>
      <c r="H17" s="283"/>
    </row>
    <row r="18" spans="1:8">
      <c r="A18" s="258"/>
      <c r="B18" s="258"/>
      <c r="C18" s="258"/>
      <c r="D18" s="277"/>
      <c r="E18" s="278"/>
      <c r="F18" s="279"/>
      <c r="G18" s="257" t="s">
        <v>34</v>
      </c>
      <c r="H18" s="257" t="s">
        <v>35</v>
      </c>
    </row>
    <row r="19" spans="1:8">
      <c r="A19" s="259"/>
      <c r="B19" s="259"/>
      <c r="C19" s="259"/>
      <c r="D19" s="280"/>
      <c r="E19" s="281"/>
      <c r="F19" s="282"/>
      <c r="G19" s="259"/>
      <c r="H19" s="259"/>
    </row>
    <row r="20" spans="1:8">
      <c r="A20" s="12">
        <v>1</v>
      </c>
      <c r="B20" s="12">
        <v>2</v>
      </c>
      <c r="C20" s="12">
        <v>3</v>
      </c>
      <c r="D20" s="194">
        <v>4</v>
      </c>
      <c r="E20" s="194"/>
      <c r="F20" s="194"/>
      <c r="G20" s="12">
        <v>5</v>
      </c>
      <c r="H20" s="12">
        <v>6</v>
      </c>
    </row>
    <row r="21" spans="1:8" ht="15" customHeight="1">
      <c r="A21" s="12" t="s">
        <v>0</v>
      </c>
      <c r="B21" s="13" t="s">
        <v>39</v>
      </c>
      <c r="C21" s="12"/>
      <c r="D21" s="194"/>
      <c r="E21" s="194"/>
      <c r="F21" s="194"/>
      <c r="G21" s="12"/>
      <c r="H21" s="14"/>
    </row>
    <row r="22" spans="1:8" ht="15" customHeight="1">
      <c r="A22" s="15" t="s">
        <v>1</v>
      </c>
      <c r="B22" s="16" t="s">
        <v>43</v>
      </c>
      <c r="C22" s="12"/>
      <c r="D22" s="17">
        <v>3</v>
      </c>
      <c r="E22" s="18">
        <v>0</v>
      </c>
      <c r="F22" s="19">
        <v>1</v>
      </c>
      <c r="G22" s="20">
        <f>SUM(G23:G25)</f>
        <v>32032612</v>
      </c>
      <c r="H22" s="20">
        <f>SUM(H23:H25)</f>
        <v>124870853</v>
      </c>
    </row>
    <row r="23" spans="1:8" ht="15" customHeight="1">
      <c r="A23" s="12" t="s">
        <v>2</v>
      </c>
      <c r="B23" s="21" t="s">
        <v>44</v>
      </c>
      <c r="C23" s="12"/>
      <c r="D23" s="17">
        <v>3</v>
      </c>
      <c r="E23" s="18">
        <v>0</v>
      </c>
      <c r="F23" s="19">
        <v>2</v>
      </c>
      <c r="G23" s="22">
        <v>31474080</v>
      </c>
      <c r="H23" s="23">
        <v>122083219</v>
      </c>
    </row>
    <row r="24" spans="1:8" ht="15" customHeight="1">
      <c r="A24" s="12" t="s">
        <v>3</v>
      </c>
      <c r="B24" s="21" t="s">
        <v>45</v>
      </c>
      <c r="C24" s="12"/>
      <c r="D24" s="17">
        <v>3</v>
      </c>
      <c r="E24" s="18">
        <v>0</v>
      </c>
      <c r="F24" s="19">
        <v>3</v>
      </c>
      <c r="G24" s="22">
        <v>288148</v>
      </c>
      <c r="H24" s="23">
        <v>1100721</v>
      </c>
    </row>
    <row r="25" spans="1:8" ht="15" customHeight="1">
      <c r="A25" s="12" t="s">
        <v>4</v>
      </c>
      <c r="B25" s="21" t="s">
        <v>46</v>
      </c>
      <c r="C25" s="12"/>
      <c r="D25" s="17">
        <v>3</v>
      </c>
      <c r="E25" s="18">
        <v>0</v>
      </c>
      <c r="F25" s="19">
        <v>4</v>
      </c>
      <c r="G25" s="22">
        <v>270384</v>
      </c>
      <c r="H25" s="23">
        <v>1686913</v>
      </c>
    </row>
    <row r="26" spans="1:8" ht="15" customHeight="1">
      <c r="A26" s="15" t="s">
        <v>5</v>
      </c>
      <c r="B26" s="16" t="s">
        <v>47</v>
      </c>
      <c r="C26" s="12"/>
      <c r="D26" s="17">
        <v>3</v>
      </c>
      <c r="E26" s="18">
        <v>0</v>
      </c>
      <c r="F26" s="19">
        <v>5</v>
      </c>
      <c r="G26" s="24">
        <f>SUM(G27:G31)</f>
        <v>23388737</v>
      </c>
      <c r="H26" s="24">
        <f>SUM(H27:H31)</f>
        <v>92087632.299999997</v>
      </c>
    </row>
    <row r="27" spans="1:8" ht="15" customHeight="1">
      <c r="A27" s="12" t="s">
        <v>2</v>
      </c>
      <c r="B27" s="21" t="s">
        <v>49</v>
      </c>
      <c r="C27" s="12"/>
      <c r="D27" s="17">
        <v>3</v>
      </c>
      <c r="E27" s="18">
        <v>0</v>
      </c>
      <c r="F27" s="19">
        <v>6</v>
      </c>
      <c r="G27" s="22">
        <v>18118263</v>
      </c>
      <c r="H27" s="23">
        <v>72261553.299999997</v>
      </c>
    </row>
    <row r="28" spans="1:8" ht="15" customHeight="1">
      <c r="A28" s="12" t="s">
        <v>3</v>
      </c>
      <c r="B28" s="21" t="s">
        <v>48</v>
      </c>
      <c r="C28" s="12"/>
      <c r="D28" s="17">
        <v>3</v>
      </c>
      <c r="E28" s="18">
        <v>0</v>
      </c>
      <c r="F28" s="19">
        <v>7</v>
      </c>
      <c r="G28" s="22">
        <v>4875390</v>
      </c>
      <c r="H28" s="23">
        <v>17704253</v>
      </c>
    </row>
    <row r="29" spans="1:8" ht="15" customHeight="1">
      <c r="A29" s="12" t="s">
        <v>4</v>
      </c>
      <c r="B29" s="21" t="s">
        <v>50</v>
      </c>
      <c r="C29" s="12"/>
      <c r="D29" s="17">
        <v>3</v>
      </c>
      <c r="E29" s="18">
        <v>0</v>
      </c>
      <c r="F29" s="19">
        <v>8</v>
      </c>
      <c r="G29" s="22"/>
      <c r="H29" s="23"/>
    </row>
    <row r="30" spans="1:8" ht="15" customHeight="1">
      <c r="A30" s="12" t="s">
        <v>6</v>
      </c>
      <c r="B30" s="21" t="s">
        <v>89</v>
      </c>
      <c r="C30" s="12"/>
      <c r="D30" s="17">
        <v>3</v>
      </c>
      <c r="E30" s="18">
        <v>0</v>
      </c>
      <c r="F30" s="19">
        <v>9</v>
      </c>
      <c r="G30" s="22">
        <v>256686</v>
      </c>
      <c r="H30" s="23">
        <v>1600474</v>
      </c>
    </row>
    <row r="31" spans="1:8" ht="15" customHeight="1">
      <c r="A31" s="12" t="s">
        <v>7</v>
      </c>
      <c r="B31" s="21" t="s">
        <v>51</v>
      </c>
      <c r="C31" s="12"/>
      <c r="D31" s="17">
        <v>3</v>
      </c>
      <c r="E31" s="18">
        <v>1</v>
      </c>
      <c r="F31" s="19">
        <v>0</v>
      </c>
      <c r="G31" s="22">
        <v>138398</v>
      </c>
      <c r="H31" s="23">
        <v>521352</v>
      </c>
    </row>
    <row r="32" spans="1:8" ht="15" customHeight="1">
      <c r="A32" s="15" t="s">
        <v>8</v>
      </c>
      <c r="B32" s="16" t="s">
        <v>52</v>
      </c>
      <c r="C32" s="12"/>
      <c r="D32" s="17">
        <v>3</v>
      </c>
      <c r="E32" s="18">
        <v>1</v>
      </c>
      <c r="F32" s="19">
        <v>1</v>
      </c>
      <c r="G32" s="24">
        <f>G22-G26</f>
        <v>8643875</v>
      </c>
      <c r="H32" s="24">
        <f>H22-H26</f>
        <v>32783220.700000003</v>
      </c>
    </row>
    <row r="33" spans="1:8" ht="15" customHeight="1">
      <c r="A33" s="15" t="s">
        <v>9</v>
      </c>
      <c r="B33" s="16" t="s">
        <v>53</v>
      </c>
      <c r="C33" s="12"/>
      <c r="D33" s="17">
        <v>3</v>
      </c>
      <c r="E33" s="18">
        <v>1</v>
      </c>
      <c r="F33" s="19">
        <v>2</v>
      </c>
      <c r="G33" s="22"/>
      <c r="H33" s="23"/>
    </row>
    <row r="34" spans="1:8" ht="15" customHeight="1">
      <c r="A34" s="12" t="s">
        <v>10</v>
      </c>
      <c r="B34" s="21" t="s">
        <v>54</v>
      </c>
      <c r="C34" s="12"/>
      <c r="D34" s="17"/>
      <c r="E34" s="18"/>
      <c r="F34" s="19"/>
      <c r="G34" s="22"/>
      <c r="H34" s="23"/>
    </row>
    <row r="35" spans="1:8" ht="15" customHeight="1">
      <c r="A35" s="15" t="s">
        <v>1</v>
      </c>
      <c r="B35" s="16" t="s">
        <v>55</v>
      </c>
      <c r="C35" s="12"/>
      <c r="D35" s="17">
        <v>3</v>
      </c>
      <c r="E35" s="18">
        <v>1</v>
      </c>
      <c r="F35" s="19">
        <v>3</v>
      </c>
      <c r="G35" s="24">
        <f>SUM(G36:G41)</f>
        <v>571920</v>
      </c>
      <c r="H35" s="24">
        <f>SUM(H36:H41)</f>
        <v>972582</v>
      </c>
    </row>
    <row r="36" spans="1:8" ht="15" customHeight="1">
      <c r="A36" s="12" t="s">
        <v>2</v>
      </c>
      <c r="B36" s="21" t="s">
        <v>56</v>
      </c>
      <c r="C36" s="12"/>
      <c r="D36" s="17">
        <v>3</v>
      </c>
      <c r="E36" s="18">
        <v>1</v>
      </c>
      <c r="F36" s="19">
        <v>4</v>
      </c>
      <c r="G36" s="22">
        <v>243364</v>
      </c>
      <c r="H36" s="23">
        <v>535145</v>
      </c>
    </row>
    <row r="37" spans="1:8" ht="15" customHeight="1">
      <c r="A37" s="12" t="s">
        <v>3</v>
      </c>
      <c r="B37" s="21" t="s">
        <v>91</v>
      </c>
      <c r="C37" s="12"/>
      <c r="D37" s="17">
        <v>3</v>
      </c>
      <c r="E37" s="18">
        <v>1</v>
      </c>
      <c r="F37" s="19">
        <v>5</v>
      </c>
      <c r="G37" s="22"/>
      <c r="H37" s="23"/>
    </row>
    <row r="38" spans="1:8" ht="15" customHeight="1">
      <c r="A38" s="12" t="s">
        <v>4</v>
      </c>
      <c r="B38" s="21" t="s">
        <v>90</v>
      </c>
      <c r="C38" s="12"/>
      <c r="D38" s="17">
        <v>3</v>
      </c>
      <c r="E38" s="18">
        <v>1</v>
      </c>
      <c r="F38" s="19">
        <v>6</v>
      </c>
      <c r="G38" s="22"/>
      <c r="H38" s="23"/>
    </row>
    <row r="39" spans="1:8" ht="15" customHeight="1">
      <c r="A39" s="12" t="s">
        <v>6</v>
      </c>
      <c r="B39" s="21" t="s">
        <v>57</v>
      </c>
      <c r="C39" s="12"/>
      <c r="D39" s="17">
        <v>3</v>
      </c>
      <c r="E39" s="18">
        <v>1</v>
      </c>
      <c r="F39" s="19">
        <v>7</v>
      </c>
      <c r="G39" s="22"/>
      <c r="H39" s="23"/>
    </row>
    <row r="40" spans="1:8" ht="15" customHeight="1">
      <c r="A40" s="12" t="s">
        <v>7</v>
      </c>
      <c r="B40" s="21" t="s">
        <v>58</v>
      </c>
      <c r="C40" s="12"/>
      <c r="D40" s="17">
        <v>3</v>
      </c>
      <c r="E40" s="18">
        <v>1</v>
      </c>
      <c r="F40" s="19">
        <v>8</v>
      </c>
      <c r="G40" s="22"/>
      <c r="H40" s="23"/>
    </row>
    <row r="41" spans="1:8" ht="15" customHeight="1">
      <c r="A41" s="12" t="s">
        <v>11</v>
      </c>
      <c r="B41" s="21" t="s">
        <v>59</v>
      </c>
      <c r="C41" s="12"/>
      <c r="D41" s="17">
        <v>3</v>
      </c>
      <c r="E41" s="18">
        <v>1</v>
      </c>
      <c r="F41" s="19">
        <v>9</v>
      </c>
      <c r="G41" s="22">
        <v>328556</v>
      </c>
      <c r="H41" s="23">
        <v>437437</v>
      </c>
    </row>
    <row r="42" spans="1:8" ht="15" customHeight="1">
      <c r="A42" s="15" t="s">
        <v>5</v>
      </c>
      <c r="B42" s="16" t="s">
        <v>60</v>
      </c>
      <c r="C42" s="12"/>
      <c r="D42" s="17">
        <v>3</v>
      </c>
      <c r="E42" s="18">
        <v>2</v>
      </c>
      <c r="F42" s="19">
        <v>0</v>
      </c>
      <c r="G42" s="24">
        <f>SUM(G43:G46)</f>
        <v>2350702</v>
      </c>
      <c r="H42" s="24">
        <f>SUM(H43:H46)</f>
        <v>1980199.33</v>
      </c>
    </row>
    <row r="43" spans="1:8" ht="15" customHeight="1">
      <c r="A43" s="12" t="s">
        <v>2</v>
      </c>
      <c r="B43" s="21" t="s">
        <v>61</v>
      </c>
      <c r="C43" s="12"/>
      <c r="D43" s="17">
        <v>3</v>
      </c>
      <c r="E43" s="18">
        <v>2</v>
      </c>
      <c r="F43" s="19">
        <v>1</v>
      </c>
      <c r="G43" s="22">
        <v>2350489</v>
      </c>
      <c r="H43" s="23">
        <v>333931.33</v>
      </c>
    </row>
    <row r="44" spans="1:8" ht="15" customHeight="1">
      <c r="A44" s="12" t="s">
        <v>3</v>
      </c>
      <c r="B44" s="21" t="s">
        <v>62</v>
      </c>
      <c r="C44" s="12"/>
      <c r="D44" s="17">
        <v>3</v>
      </c>
      <c r="E44" s="18">
        <v>2</v>
      </c>
      <c r="F44" s="19">
        <v>2</v>
      </c>
      <c r="G44" s="22"/>
      <c r="H44" s="23"/>
    </row>
    <row r="45" spans="1:8" ht="15" customHeight="1">
      <c r="A45" s="12" t="s">
        <v>4</v>
      </c>
      <c r="B45" s="21" t="s">
        <v>63</v>
      </c>
      <c r="C45" s="12"/>
      <c r="D45" s="17">
        <v>3</v>
      </c>
      <c r="E45" s="18">
        <v>2</v>
      </c>
      <c r="F45" s="19">
        <v>3</v>
      </c>
      <c r="G45" s="22"/>
      <c r="H45" s="23"/>
    </row>
    <row r="46" spans="1:8" ht="15" customHeight="1">
      <c r="A46" s="12" t="s">
        <v>6</v>
      </c>
      <c r="B46" s="21" t="s">
        <v>64</v>
      </c>
      <c r="C46" s="12"/>
      <c r="D46" s="17">
        <v>3</v>
      </c>
      <c r="E46" s="18">
        <v>2</v>
      </c>
      <c r="F46" s="19">
        <v>4</v>
      </c>
      <c r="G46" s="22">
        <v>213</v>
      </c>
      <c r="H46" s="23">
        <v>1646268</v>
      </c>
    </row>
    <row r="47" spans="1:8" ht="15" customHeight="1">
      <c r="A47" s="15" t="s">
        <v>8</v>
      </c>
      <c r="B47" s="16" t="s">
        <v>65</v>
      </c>
      <c r="C47" s="12"/>
      <c r="D47" s="17">
        <v>3</v>
      </c>
      <c r="E47" s="18">
        <v>2</v>
      </c>
      <c r="F47" s="19">
        <v>5</v>
      </c>
      <c r="G47" s="22"/>
      <c r="H47" s="20"/>
    </row>
    <row r="48" spans="1:8" ht="15" customHeight="1">
      <c r="A48" s="15" t="s">
        <v>9</v>
      </c>
      <c r="B48" s="16" t="s">
        <v>66</v>
      </c>
      <c r="C48" s="12"/>
      <c r="D48" s="17">
        <v>3</v>
      </c>
      <c r="E48" s="18">
        <v>2</v>
      </c>
      <c r="F48" s="19">
        <v>6</v>
      </c>
      <c r="G48" s="24">
        <f>G42-G35</f>
        <v>1778782</v>
      </c>
      <c r="H48" s="24">
        <f>H42-H35</f>
        <v>1007617.3300000001</v>
      </c>
    </row>
    <row r="49" spans="1:8" ht="15" customHeight="1">
      <c r="A49" s="12" t="s">
        <v>12</v>
      </c>
      <c r="B49" s="21" t="s">
        <v>88</v>
      </c>
      <c r="C49" s="12"/>
      <c r="D49" s="17"/>
      <c r="E49" s="18"/>
      <c r="F49" s="19"/>
      <c r="G49" s="22"/>
      <c r="H49" s="23"/>
    </row>
    <row r="50" spans="1:8" ht="15" customHeight="1">
      <c r="A50" s="15" t="s">
        <v>1</v>
      </c>
      <c r="B50" s="16" t="s">
        <v>67</v>
      </c>
      <c r="C50" s="12"/>
      <c r="D50" s="17">
        <v>3</v>
      </c>
      <c r="E50" s="18">
        <v>2</v>
      </c>
      <c r="F50" s="19">
        <v>7</v>
      </c>
      <c r="G50" s="24">
        <f>SUM(G51:G54)</f>
        <v>19295930</v>
      </c>
      <c r="H50" s="24">
        <f>SUM(H51:H54)</f>
        <v>76640333</v>
      </c>
    </row>
    <row r="51" spans="1:8" ht="15" customHeight="1">
      <c r="A51" s="12" t="s">
        <v>2</v>
      </c>
      <c r="B51" s="21" t="s">
        <v>68</v>
      </c>
      <c r="C51" s="12"/>
      <c r="D51" s="17">
        <v>3</v>
      </c>
      <c r="E51" s="18">
        <v>2</v>
      </c>
      <c r="F51" s="19">
        <v>8</v>
      </c>
      <c r="G51" s="22"/>
      <c r="H51" s="23"/>
    </row>
    <row r="52" spans="1:8" ht="15" customHeight="1">
      <c r="A52" s="12" t="s">
        <v>3</v>
      </c>
      <c r="B52" s="21" t="s">
        <v>69</v>
      </c>
      <c r="C52" s="12"/>
      <c r="D52" s="17">
        <v>3</v>
      </c>
      <c r="E52" s="18">
        <v>2</v>
      </c>
      <c r="F52" s="19">
        <v>9</v>
      </c>
      <c r="G52" s="22"/>
      <c r="H52" s="23">
        <v>10581446</v>
      </c>
    </row>
    <row r="53" spans="1:8" ht="15" customHeight="1">
      <c r="A53" s="12" t="s">
        <v>4</v>
      </c>
      <c r="B53" s="21" t="s">
        <v>70</v>
      </c>
      <c r="C53" s="12"/>
      <c r="D53" s="17">
        <v>3</v>
      </c>
      <c r="E53" s="18">
        <v>3</v>
      </c>
      <c r="F53" s="19">
        <v>0</v>
      </c>
      <c r="G53" s="22">
        <v>19295930</v>
      </c>
      <c r="H53" s="23">
        <v>66058887</v>
      </c>
    </row>
    <row r="54" spans="1:8" ht="15" customHeight="1">
      <c r="A54" s="12" t="s">
        <v>6</v>
      </c>
      <c r="B54" s="21" t="s">
        <v>71</v>
      </c>
      <c r="C54" s="12"/>
      <c r="D54" s="17">
        <v>3</v>
      </c>
      <c r="E54" s="18">
        <v>3</v>
      </c>
      <c r="F54" s="19">
        <v>1</v>
      </c>
      <c r="G54" s="22"/>
      <c r="H54" s="23"/>
    </row>
    <row r="55" spans="1:8" ht="15" customHeight="1">
      <c r="A55" s="15" t="s">
        <v>5</v>
      </c>
      <c r="B55" s="16" t="s">
        <v>72</v>
      </c>
      <c r="C55" s="12"/>
      <c r="D55" s="17">
        <v>3</v>
      </c>
      <c r="E55" s="18">
        <v>3</v>
      </c>
      <c r="F55" s="19">
        <v>2</v>
      </c>
      <c r="G55" s="24">
        <f>SUM(G56:G61)</f>
        <v>28554280</v>
      </c>
      <c r="H55" s="24">
        <f>SUM(H56:H61)</f>
        <v>109660309.34999999</v>
      </c>
    </row>
    <row r="56" spans="1:8" ht="15" customHeight="1">
      <c r="A56" s="12" t="s">
        <v>2</v>
      </c>
      <c r="B56" s="21" t="s">
        <v>73</v>
      </c>
      <c r="C56" s="12"/>
      <c r="D56" s="17">
        <v>3</v>
      </c>
      <c r="E56" s="18">
        <v>3</v>
      </c>
      <c r="F56" s="19">
        <v>3</v>
      </c>
      <c r="G56" s="25">
        <v>23172</v>
      </c>
      <c r="H56" s="23">
        <v>151637.35</v>
      </c>
    </row>
    <row r="57" spans="1:8" ht="15" customHeight="1">
      <c r="A57" s="12" t="s">
        <v>3</v>
      </c>
      <c r="B57" s="21" t="s">
        <v>74</v>
      </c>
      <c r="C57" s="12"/>
      <c r="D57" s="17">
        <v>3</v>
      </c>
      <c r="E57" s="18">
        <v>3</v>
      </c>
      <c r="F57" s="19">
        <v>4</v>
      </c>
      <c r="G57" s="22">
        <v>981229</v>
      </c>
      <c r="H57" s="23">
        <v>16940403</v>
      </c>
    </row>
    <row r="58" spans="1:8" ht="15" customHeight="1">
      <c r="A58" s="12" t="s">
        <v>4</v>
      </c>
      <c r="B58" s="21" t="s">
        <v>75</v>
      </c>
      <c r="C58" s="12"/>
      <c r="D58" s="17">
        <v>3</v>
      </c>
      <c r="E58" s="18">
        <v>3</v>
      </c>
      <c r="F58" s="19">
        <v>5</v>
      </c>
      <c r="G58" s="22">
        <v>18306830</v>
      </c>
      <c r="H58" s="23">
        <v>66786947</v>
      </c>
    </row>
    <row r="59" spans="1:8" ht="15" customHeight="1">
      <c r="A59" s="12" t="s">
        <v>6</v>
      </c>
      <c r="B59" s="21" t="s">
        <v>76</v>
      </c>
      <c r="C59" s="12"/>
      <c r="D59" s="17">
        <v>3</v>
      </c>
      <c r="E59" s="18">
        <v>3</v>
      </c>
      <c r="F59" s="19">
        <v>6</v>
      </c>
      <c r="G59" s="22">
        <v>157740</v>
      </c>
      <c r="H59" s="23">
        <v>2426773</v>
      </c>
    </row>
    <row r="60" spans="1:8" ht="15" customHeight="1">
      <c r="A60" s="12" t="s">
        <v>7</v>
      </c>
      <c r="B60" s="21" t="s">
        <v>77</v>
      </c>
      <c r="C60" s="12"/>
      <c r="D60" s="17">
        <v>3</v>
      </c>
      <c r="E60" s="18">
        <v>3</v>
      </c>
      <c r="F60" s="19">
        <v>7</v>
      </c>
      <c r="G60" s="22">
        <v>25830</v>
      </c>
      <c r="H60" s="23">
        <v>806481</v>
      </c>
    </row>
    <row r="61" spans="1:8" ht="15" customHeight="1">
      <c r="A61" s="12" t="s">
        <v>11</v>
      </c>
      <c r="B61" s="21" t="s">
        <v>78</v>
      </c>
      <c r="C61" s="12"/>
      <c r="D61" s="17">
        <v>3</v>
      </c>
      <c r="E61" s="18">
        <v>3</v>
      </c>
      <c r="F61" s="19">
        <v>8</v>
      </c>
      <c r="G61" s="22">
        <v>9059479</v>
      </c>
      <c r="H61" s="23">
        <v>22548068</v>
      </c>
    </row>
    <row r="62" spans="1:8" ht="15" customHeight="1">
      <c r="A62" s="15" t="s">
        <v>8</v>
      </c>
      <c r="B62" s="16" t="s">
        <v>79</v>
      </c>
      <c r="C62" s="12"/>
      <c r="D62" s="17">
        <v>3</v>
      </c>
      <c r="E62" s="18">
        <v>3</v>
      </c>
      <c r="F62" s="19">
        <v>9</v>
      </c>
      <c r="G62" s="24"/>
      <c r="H62" s="23"/>
    </row>
    <row r="63" spans="1:8" ht="15" customHeight="1">
      <c r="A63" s="15" t="s">
        <v>9</v>
      </c>
      <c r="B63" s="16" t="s">
        <v>80</v>
      </c>
      <c r="C63" s="12"/>
      <c r="D63" s="17">
        <v>3</v>
      </c>
      <c r="E63" s="18">
        <v>4</v>
      </c>
      <c r="F63" s="19">
        <v>0</v>
      </c>
      <c r="G63" s="24">
        <f>G55-G50</f>
        <v>9258350</v>
      </c>
      <c r="H63" s="24">
        <f>H55-H50</f>
        <v>33019976.349999994</v>
      </c>
    </row>
    <row r="64" spans="1:8" ht="15" customHeight="1">
      <c r="A64" s="12" t="s">
        <v>13</v>
      </c>
      <c r="B64" s="21" t="s">
        <v>81</v>
      </c>
      <c r="C64" s="12"/>
      <c r="D64" s="17">
        <v>3</v>
      </c>
      <c r="E64" s="18">
        <v>4</v>
      </c>
      <c r="F64" s="19">
        <v>1</v>
      </c>
      <c r="G64" s="22">
        <f>G22+G35+G50</f>
        <v>51900462</v>
      </c>
      <c r="H64" s="22">
        <f>H22+H35+H50</f>
        <v>202483768</v>
      </c>
    </row>
    <row r="65" spans="1:8" ht="15" customHeight="1">
      <c r="A65" s="12" t="s">
        <v>14</v>
      </c>
      <c r="B65" s="21" t="s">
        <v>82</v>
      </c>
      <c r="C65" s="12"/>
      <c r="D65" s="17">
        <v>3</v>
      </c>
      <c r="E65" s="18">
        <v>4</v>
      </c>
      <c r="F65" s="19">
        <v>2</v>
      </c>
      <c r="G65" s="22">
        <f>G26+G42+G55</f>
        <v>54293719</v>
      </c>
      <c r="H65" s="22">
        <f>H26+H42+H55</f>
        <v>203728140.97999999</v>
      </c>
    </row>
    <row r="66" spans="1:8" ht="15" customHeight="1">
      <c r="A66" s="12" t="s">
        <v>15</v>
      </c>
      <c r="B66" s="21" t="s">
        <v>83</v>
      </c>
      <c r="C66" s="12"/>
      <c r="D66" s="17">
        <v>3</v>
      </c>
      <c r="E66" s="18">
        <v>4</v>
      </c>
      <c r="F66" s="19">
        <v>3</v>
      </c>
      <c r="G66" s="22"/>
      <c r="H66" s="23"/>
    </row>
    <row r="67" spans="1:8" ht="15" customHeight="1">
      <c r="A67" s="12" t="s">
        <v>16</v>
      </c>
      <c r="B67" s="21" t="s">
        <v>84</v>
      </c>
      <c r="C67" s="12"/>
      <c r="D67" s="17">
        <v>3</v>
      </c>
      <c r="E67" s="18">
        <v>4</v>
      </c>
      <c r="F67" s="19">
        <v>4</v>
      </c>
      <c r="G67" s="22">
        <f>G65-G64</f>
        <v>2393257</v>
      </c>
      <c r="H67" s="22">
        <f>H65-H64</f>
        <v>1244372.9799999893</v>
      </c>
    </row>
    <row r="68" spans="1:8" ht="15" customHeight="1">
      <c r="A68" s="12" t="s">
        <v>17</v>
      </c>
      <c r="B68" s="21" t="s">
        <v>92</v>
      </c>
      <c r="C68" s="12"/>
      <c r="D68" s="17">
        <v>3</v>
      </c>
      <c r="E68" s="18">
        <v>4</v>
      </c>
      <c r="F68" s="19">
        <v>5</v>
      </c>
      <c r="G68" s="22">
        <v>6187866</v>
      </c>
      <c r="H68" s="23">
        <v>7432239</v>
      </c>
    </row>
    <row r="69" spans="1:8" ht="15" customHeight="1">
      <c r="A69" s="12" t="s">
        <v>1</v>
      </c>
      <c r="B69" s="21" t="s">
        <v>85</v>
      </c>
      <c r="C69" s="12"/>
      <c r="D69" s="17">
        <v>3</v>
      </c>
      <c r="E69" s="18">
        <v>4</v>
      </c>
      <c r="F69" s="19">
        <v>6</v>
      </c>
      <c r="G69" s="22"/>
      <c r="H69" s="23"/>
    </row>
    <row r="70" spans="1:8" ht="15" customHeight="1">
      <c r="A70" s="12" t="s">
        <v>18</v>
      </c>
      <c r="B70" s="21" t="s">
        <v>86</v>
      </c>
      <c r="C70" s="12"/>
      <c r="D70" s="17">
        <v>3</v>
      </c>
      <c r="E70" s="18">
        <v>4</v>
      </c>
      <c r="F70" s="19">
        <v>7</v>
      </c>
      <c r="G70" s="22"/>
      <c r="H70" s="23"/>
    </row>
    <row r="71" spans="1:8" ht="15" customHeight="1">
      <c r="A71" s="12" t="s">
        <v>19</v>
      </c>
      <c r="B71" s="21" t="s">
        <v>87</v>
      </c>
      <c r="C71" s="12"/>
      <c r="D71" s="17">
        <v>3</v>
      </c>
      <c r="E71" s="18">
        <v>4</v>
      </c>
      <c r="F71" s="19">
        <v>8</v>
      </c>
      <c r="G71" s="23">
        <v>3794609</v>
      </c>
      <c r="H71" s="23">
        <v>6187866</v>
      </c>
    </row>
    <row r="73" spans="1:8">
      <c r="A73" s="26"/>
      <c r="B73" s="27" t="s">
        <v>38</v>
      </c>
      <c r="C73" s="165" t="s">
        <v>36</v>
      </c>
      <c r="D73" s="165"/>
      <c r="E73" s="165"/>
      <c r="F73" s="165"/>
      <c r="H73" s="28" t="s">
        <v>37</v>
      </c>
    </row>
    <row r="74" spans="1:8">
      <c r="A74" s="26"/>
      <c r="B74" s="29" t="s">
        <v>581</v>
      </c>
      <c r="C74" s="165" t="s">
        <v>20</v>
      </c>
      <c r="D74" s="165"/>
      <c r="E74" s="165"/>
      <c r="F74" s="165"/>
      <c r="G74" s="1" t="s">
        <v>40</v>
      </c>
      <c r="H74" s="28" t="s">
        <v>21</v>
      </c>
    </row>
    <row r="75" spans="1:8">
      <c r="C75" s="165" t="s">
        <v>41</v>
      </c>
      <c r="D75" s="165"/>
      <c r="E75" s="165"/>
      <c r="F75" s="165"/>
    </row>
  </sheetData>
  <mergeCells count="18">
    <mergeCell ref="D20:F20"/>
    <mergeCell ref="D21:F21"/>
    <mergeCell ref="C73:F73"/>
    <mergeCell ref="C74:F74"/>
    <mergeCell ref="C75:F75"/>
    <mergeCell ref="A15:A19"/>
    <mergeCell ref="B15:B19"/>
    <mergeCell ref="C15:C19"/>
    <mergeCell ref="D15:F19"/>
    <mergeCell ref="G15:H17"/>
    <mergeCell ref="G18:G19"/>
    <mergeCell ref="H18:H19"/>
    <mergeCell ref="A10:H10"/>
    <mergeCell ref="B3:H3"/>
    <mergeCell ref="B4:H4"/>
    <mergeCell ref="B5:H5"/>
    <mergeCell ref="B6:H6"/>
    <mergeCell ref="A9:H9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="80" zoomScaleNormal="80" workbookViewId="0">
      <selection activeCell="F19" sqref="F19"/>
    </sheetView>
  </sheetViews>
  <sheetFormatPr defaultRowHeight="12.75"/>
  <cols>
    <col min="1" max="1" width="62" style="1" customWidth="1"/>
    <col min="2" max="2" width="2.7109375" style="1" customWidth="1"/>
    <col min="3" max="3" width="2.28515625" style="1" customWidth="1"/>
    <col min="4" max="4" width="2.7109375" style="1" customWidth="1"/>
    <col min="5" max="5" width="15.7109375" style="1" customWidth="1"/>
    <col min="6" max="6" width="15.85546875" style="1" customWidth="1"/>
    <col min="7" max="11" width="15.7109375" style="1" customWidth="1"/>
    <col min="12" max="12" width="15.42578125" style="1" customWidth="1"/>
    <col min="13" max="13" width="15.7109375" style="1" bestFit="1" customWidth="1"/>
    <col min="14" max="256" width="9.140625" style="1"/>
    <col min="257" max="257" width="61.28515625" style="1" customWidth="1"/>
    <col min="258" max="258" width="2.7109375" style="1" customWidth="1"/>
    <col min="259" max="259" width="2.28515625" style="1" customWidth="1"/>
    <col min="260" max="260" width="2.7109375" style="1" customWidth="1"/>
    <col min="261" max="261" width="15.7109375" style="1" customWidth="1"/>
    <col min="262" max="262" width="15.85546875" style="1" customWidth="1"/>
    <col min="263" max="267" width="15.7109375" style="1" customWidth="1"/>
    <col min="268" max="268" width="15.42578125" style="1" customWidth="1"/>
    <col min="269" max="269" width="15.7109375" style="1" bestFit="1" customWidth="1"/>
    <col min="270" max="512" width="9.140625" style="1"/>
    <col min="513" max="513" width="61.28515625" style="1" customWidth="1"/>
    <col min="514" max="514" width="2.7109375" style="1" customWidth="1"/>
    <col min="515" max="515" width="2.28515625" style="1" customWidth="1"/>
    <col min="516" max="516" width="2.7109375" style="1" customWidth="1"/>
    <col min="517" max="517" width="15.7109375" style="1" customWidth="1"/>
    <col min="518" max="518" width="15.85546875" style="1" customWidth="1"/>
    <col min="519" max="523" width="15.7109375" style="1" customWidth="1"/>
    <col min="524" max="524" width="15.42578125" style="1" customWidth="1"/>
    <col min="525" max="525" width="15.7109375" style="1" bestFit="1" customWidth="1"/>
    <col min="526" max="768" width="9.140625" style="1"/>
    <col min="769" max="769" width="61.28515625" style="1" customWidth="1"/>
    <col min="770" max="770" width="2.7109375" style="1" customWidth="1"/>
    <col min="771" max="771" width="2.28515625" style="1" customWidth="1"/>
    <col min="772" max="772" width="2.7109375" style="1" customWidth="1"/>
    <col min="773" max="773" width="15.7109375" style="1" customWidth="1"/>
    <col min="774" max="774" width="15.85546875" style="1" customWidth="1"/>
    <col min="775" max="779" width="15.7109375" style="1" customWidth="1"/>
    <col min="780" max="780" width="15.42578125" style="1" customWidth="1"/>
    <col min="781" max="781" width="15.7109375" style="1" bestFit="1" customWidth="1"/>
    <col min="782" max="1024" width="9.140625" style="1"/>
    <col min="1025" max="1025" width="61.28515625" style="1" customWidth="1"/>
    <col min="1026" max="1026" width="2.7109375" style="1" customWidth="1"/>
    <col min="1027" max="1027" width="2.28515625" style="1" customWidth="1"/>
    <col min="1028" max="1028" width="2.7109375" style="1" customWidth="1"/>
    <col min="1029" max="1029" width="15.7109375" style="1" customWidth="1"/>
    <col min="1030" max="1030" width="15.85546875" style="1" customWidth="1"/>
    <col min="1031" max="1035" width="15.7109375" style="1" customWidth="1"/>
    <col min="1036" max="1036" width="15.42578125" style="1" customWidth="1"/>
    <col min="1037" max="1037" width="15.7109375" style="1" bestFit="1" customWidth="1"/>
    <col min="1038" max="1280" width="9.140625" style="1"/>
    <col min="1281" max="1281" width="61.28515625" style="1" customWidth="1"/>
    <col min="1282" max="1282" width="2.7109375" style="1" customWidth="1"/>
    <col min="1283" max="1283" width="2.28515625" style="1" customWidth="1"/>
    <col min="1284" max="1284" width="2.7109375" style="1" customWidth="1"/>
    <col min="1285" max="1285" width="15.7109375" style="1" customWidth="1"/>
    <col min="1286" max="1286" width="15.85546875" style="1" customWidth="1"/>
    <col min="1287" max="1291" width="15.7109375" style="1" customWidth="1"/>
    <col min="1292" max="1292" width="15.42578125" style="1" customWidth="1"/>
    <col min="1293" max="1293" width="15.7109375" style="1" bestFit="1" customWidth="1"/>
    <col min="1294" max="1536" width="9.140625" style="1"/>
    <col min="1537" max="1537" width="61.28515625" style="1" customWidth="1"/>
    <col min="1538" max="1538" width="2.7109375" style="1" customWidth="1"/>
    <col min="1539" max="1539" width="2.28515625" style="1" customWidth="1"/>
    <col min="1540" max="1540" width="2.7109375" style="1" customWidth="1"/>
    <col min="1541" max="1541" width="15.7109375" style="1" customWidth="1"/>
    <col min="1542" max="1542" width="15.85546875" style="1" customWidth="1"/>
    <col min="1543" max="1547" width="15.7109375" style="1" customWidth="1"/>
    <col min="1548" max="1548" width="15.42578125" style="1" customWidth="1"/>
    <col min="1549" max="1549" width="15.7109375" style="1" bestFit="1" customWidth="1"/>
    <col min="1550" max="1792" width="9.140625" style="1"/>
    <col min="1793" max="1793" width="61.28515625" style="1" customWidth="1"/>
    <col min="1794" max="1794" width="2.7109375" style="1" customWidth="1"/>
    <col min="1795" max="1795" width="2.28515625" style="1" customWidth="1"/>
    <col min="1796" max="1796" width="2.7109375" style="1" customWidth="1"/>
    <col min="1797" max="1797" width="15.7109375" style="1" customWidth="1"/>
    <col min="1798" max="1798" width="15.85546875" style="1" customWidth="1"/>
    <col min="1799" max="1803" width="15.7109375" style="1" customWidth="1"/>
    <col min="1804" max="1804" width="15.42578125" style="1" customWidth="1"/>
    <col min="1805" max="1805" width="15.7109375" style="1" bestFit="1" customWidth="1"/>
    <col min="1806" max="2048" width="9.140625" style="1"/>
    <col min="2049" max="2049" width="61.28515625" style="1" customWidth="1"/>
    <col min="2050" max="2050" width="2.7109375" style="1" customWidth="1"/>
    <col min="2051" max="2051" width="2.28515625" style="1" customWidth="1"/>
    <col min="2052" max="2052" width="2.7109375" style="1" customWidth="1"/>
    <col min="2053" max="2053" width="15.7109375" style="1" customWidth="1"/>
    <col min="2054" max="2054" width="15.85546875" style="1" customWidth="1"/>
    <col min="2055" max="2059" width="15.7109375" style="1" customWidth="1"/>
    <col min="2060" max="2060" width="15.42578125" style="1" customWidth="1"/>
    <col min="2061" max="2061" width="15.7109375" style="1" bestFit="1" customWidth="1"/>
    <col min="2062" max="2304" width="9.140625" style="1"/>
    <col min="2305" max="2305" width="61.28515625" style="1" customWidth="1"/>
    <col min="2306" max="2306" width="2.7109375" style="1" customWidth="1"/>
    <col min="2307" max="2307" width="2.28515625" style="1" customWidth="1"/>
    <col min="2308" max="2308" width="2.7109375" style="1" customWidth="1"/>
    <col min="2309" max="2309" width="15.7109375" style="1" customWidth="1"/>
    <col min="2310" max="2310" width="15.85546875" style="1" customWidth="1"/>
    <col min="2311" max="2315" width="15.7109375" style="1" customWidth="1"/>
    <col min="2316" max="2316" width="15.42578125" style="1" customWidth="1"/>
    <col min="2317" max="2317" width="15.7109375" style="1" bestFit="1" customWidth="1"/>
    <col min="2318" max="2560" width="9.140625" style="1"/>
    <col min="2561" max="2561" width="61.28515625" style="1" customWidth="1"/>
    <col min="2562" max="2562" width="2.7109375" style="1" customWidth="1"/>
    <col min="2563" max="2563" width="2.28515625" style="1" customWidth="1"/>
    <col min="2564" max="2564" width="2.7109375" style="1" customWidth="1"/>
    <col min="2565" max="2565" width="15.7109375" style="1" customWidth="1"/>
    <col min="2566" max="2566" width="15.85546875" style="1" customWidth="1"/>
    <col min="2567" max="2571" width="15.7109375" style="1" customWidth="1"/>
    <col min="2572" max="2572" width="15.42578125" style="1" customWidth="1"/>
    <col min="2573" max="2573" width="15.7109375" style="1" bestFit="1" customWidth="1"/>
    <col min="2574" max="2816" width="9.140625" style="1"/>
    <col min="2817" max="2817" width="61.28515625" style="1" customWidth="1"/>
    <col min="2818" max="2818" width="2.7109375" style="1" customWidth="1"/>
    <col min="2819" max="2819" width="2.28515625" style="1" customWidth="1"/>
    <col min="2820" max="2820" width="2.7109375" style="1" customWidth="1"/>
    <col min="2821" max="2821" width="15.7109375" style="1" customWidth="1"/>
    <col min="2822" max="2822" width="15.85546875" style="1" customWidth="1"/>
    <col min="2823" max="2827" width="15.7109375" style="1" customWidth="1"/>
    <col min="2828" max="2828" width="15.42578125" style="1" customWidth="1"/>
    <col min="2829" max="2829" width="15.7109375" style="1" bestFit="1" customWidth="1"/>
    <col min="2830" max="3072" width="9.140625" style="1"/>
    <col min="3073" max="3073" width="61.28515625" style="1" customWidth="1"/>
    <col min="3074" max="3074" width="2.7109375" style="1" customWidth="1"/>
    <col min="3075" max="3075" width="2.28515625" style="1" customWidth="1"/>
    <col min="3076" max="3076" width="2.7109375" style="1" customWidth="1"/>
    <col min="3077" max="3077" width="15.7109375" style="1" customWidth="1"/>
    <col min="3078" max="3078" width="15.85546875" style="1" customWidth="1"/>
    <col min="3079" max="3083" width="15.7109375" style="1" customWidth="1"/>
    <col min="3084" max="3084" width="15.42578125" style="1" customWidth="1"/>
    <col min="3085" max="3085" width="15.7109375" style="1" bestFit="1" customWidth="1"/>
    <col min="3086" max="3328" width="9.140625" style="1"/>
    <col min="3329" max="3329" width="61.28515625" style="1" customWidth="1"/>
    <col min="3330" max="3330" width="2.7109375" style="1" customWidth="1"/>
    <col min="3331" max="3331" width="2.28515625" style="1" customWidth="1"/>
    <col min="3332" max="3332" width="2.7109375" style="1" customWidth="1"/>
    <col min="3333" max="3333" width="15.7109375" style="1" customWidth="1"/>
    <col min="3334" max="3334" width="15.85546875" style="1" customWidth="1"/>
    <col min="3335" max="3339" width="15.7109375" style="1" customWidth="1"/>
    <col min="3340" max="3340" width="15.42578125" style="1" customWidth="1"/>
    <col min="3341" max="3341" width="15.7109375" style="1" bestFit="1" customWidth="1"/>
    <col min="3342" max="3584" width="9.140625" style="1"/>
    <col min="3585" max="3585" width="61.28515625" style="1" customWidth="1"/>
    <col min="3586" max="3586" width="2.7109375" style="1" customWidth="1"/>
    <col min="3587" max="3587" width="2.28515625" style="1" customWidth="1"/>
    <col min="3588" max="3588" width="2.7109375" style="1" customWidth="1"/>
    <col min="3589" max="3589" width="15.7109375" style="1" customWidth="1"/>
    <col min="3590" max="3590" width="15.85546875" style="1" customWidth="1"/>
    <col min="3591" max="3595" width="15.7109375" style="1" customWidth="1"/>
    <col min="3596" max="3596" width="15.42578125" style="1" customWidth="1"/>
    <col min="3597" max="3597" width="15.7109375" style="1" bestFit="1" customWidth="1"/>
    <col min="3598" max="3840" width="9.140625" style="1"/>
    <col min="3841" max="3841" width="61.28515625" style="1" customWidth="1"/>
    <col min="3842" max="3842" width="2.7109375" style="1" customWidth="1"/>
    <col min="3843" max="3843" width="2.28515625" style="1" customWidth="1"/>
    <col min="3844" max="3844" width="2.7109375" style="1" customWidth="1"/>
    <col min="3845" max="3845" width="15.7109375" style="1" customWidth="1"/>
    <col min="3846" max="3846" width="15.85546875" style="1" customWidth="1"/>
    <col min="3847" max="3851" width="15.7109375" style="1" customWidth="1"/>
    <col min="3852" max="3852" width="15.42578125" style="1" customWidth="1"/>
    <col min="3853" max="3853" width="15.7109375" style="1" bestFit="1" customWidth="1"/>
    <col min="3854" max="4096" width="9.140625" style="1"/>
    <col min="4097" max="4097" width="61.28515625" style="1" customWidth="1"/>
    <col min="4098" max="4098" width="2.7109375" style="1" customWidth="1"/>
    <col min="4099" max="4099" width="2.28515625" style="1" customWidth="1"/>
    <col min="4100" max="4100" width="2.7109375" style="1" customWidth="1"/>
    <col min="4101" max="4101" width="15.7109375" style="1" customWidth="1"/>
    <col min="4102" max="4102" width="15.85546875" style="1" customWidth="1"/>
    <col min="4103" max="4107" width="15.7109375" style="1" customWidth="1"/>
    <col min="4108" max="4108" width="15.42578125" style="1" customWidth="1"/>
    <col min="4109" max="4109" width="15.7109375" style="1" bestFit="1" customWidth="1"/>
    <col min="4110" max="4352" width="9.140625" style="1"/>
    <col min="4353" max="4353" width="61.28515625" style="1" customWidth="1"/>
    <col min="4354" max="4354" width="2.7109375" style="1" customWidth="1"/>
    <col min="4355" max="4355" width="2.28515625" style="1" customWidth="1"/>
    <col min="4356" max="4356" width="2.7109375" style="1" customWidth="1"/>
    <col min="4357" max="4357" width="15.7109375" style="1" customWidth="1"/>
    <col min="4358" max="4358" width="15.85546875" style="1" customWidth="1"/>
    <col min="4359" max="4363" width="15.7109375" style="1" customWidth="1"/>
    <col min="4364" max="4364" width="15.42578125" style="1" customWidth="1"/>
    <col min="4365" max="4365" width="15.7109375" style="1" bestFit="1" customWidth="1"/>
    <col min="4366" max="4608" width="9.140625" style="1"/>
    <col min="4609" max="4609" width="61.28515625" style="1" customWidth="1"/>
    <col min="4610" max="4610" width="2.7109375" style="1" customWidth="1"/>
    <col min="4611" max="4611" width="2.28515625" style="1" customWidth="1"/>
    <col min="4612" max="4612" width="2.7109375" style="1" customWidth="1"/>
    <col min="4613" max="4613" width="15.7109375" style="1" customWidth="1"/>
    <col min="4614" max="4614" width="15.85546875" style="1" customWidth="1"/>
    <col min="4615" max="4619" width="15.7109375" style="1" customWidth="1"/>
    <col min="4620" max="4620" width="15.42578125" style="1" customWidth="1"/>
    <col min="4621" max="4621" width="15.7109375" style="1" bestFit="1" customWidth="1"/>
    <col min="4622" max="4864" width="9.140625" style="1"/>
    <col min="4865" max="4865" width="61.28515625" style="1" customWidth="1"/>
    <col min="4866" max="4866" width="2.7109375" style="1" customWidth="1"/>
    <col min="4867" max="4867" width="2.28515625" style="1" customWidth="1"/>
    <col min="4868" max="4868" width="2.7109375" style="1" customWidth="1"/>
    <col min="4869" max="4869" width="15.7109375" style="1" customWidth="1"/>
    <col min="4870" max="4870" width="15.85546875" style="1" customWidth="1"/>
    <col min="4871" max="4875" width="15.7109375" style="1" customWidth="1"/>
    <col min="4876" max="4876" width="15.42578125" style="1" customWidth="1"/>
    <col min="4877" max="4877" width="15.7109375" style="1" bestFit="1" customWidth="1"/>
    <col min="4878" max="5120" width="9.140625" style="1"/>
    <col min="5121" max="5121" width="61.28515625" style="1" customWidth="1"/>
    <col min="5122" max="5122" width="2.7109375" style="1" customWidth="1"/>
    <col min="5123" max="5123" width="2.28515625" style="1" customWidth="1"/>
    <col min="5124" max="5124" width="2.7109375" style="1" customWidth="1"/>
    <col min="5125" max="5125" width="15.7109375" style="1" customWidth="1"/>
    <col min="5126" max="5126" width="15.85546875" style="1" customWidth="1"/>
    <col min="5127" max="5131" width="15.7109375" style="1" customWidth="1"/>
    <col min="5132" max="5132" width="15.42578125" style="1" customWidth="1"/>
    <col min="5133" max="5133" width="15.7109375" style="1" bestFit="1" customWidth="1"/>
    <col min="5134" max="5376" width="9.140625" style="1"/>
    <col min="5377" max="5377" width="61.28515625" style="1" customWidth="1"/>
    <col min="5378" max="5378" width="2.7109375" style="1" customWidth="1"/>
    <col min="5379" max="5379" width="2.28515625" style="1" customWidth="1"/>
    <col min="5380" max="5380" width="2.7109375" style="1" customWidth="1"/>
    <col min="5381" max="5381" width="15.7109375" style="1" customWidth="1"/>
    <col min="5382" max="5382" width="15.85546875" style="1" customWidth="1"/>
    <col min="5383" max="5387" width="15.7109375" style="1" customWidth="1"/>
    <col min="5388" max="5388" width="15.42578125" style="1" customWidth="1"/>
    <col min="5389" max="5389" width="15.7109375" style="1" bestFit="1" customWidth="1"/>
    <col min="5390" max="5632" width="9.140625" style="1"/>
    <col min="5633" max="5633" width="61.28515625" style="1" customWidth="1"/>
    <col min="5634" max="5634" width="2.7109375" style="1" customWidth="1"/>
    <col min="5635" max="5635" width="2.28515625" style="1" customWidth="1"/>
    <col min="5636" max="5636" width="2.7109375" style="1" customWidth="1"/>
    <col min="5637" max="5637" width="15.7109375" style="1" customWidth="1"/>
    <col min="5638" max="5638" width="15.85546875" style="1" customWidth="1"/>
    <col min="5639" max="5643" width="15.7109375" style="1" customWidth="1"/>
    <col min="5644" max="5644" width="15.42578125" style="1" customWidth="1"/>
    <col min="5645" max="5645" width="15.7109375" style="1" bestFit="1" customWidth="1"/>
    <col min="5646" max="5888" width="9.140625" style="1"/>
    <col min="5889" max="5889" width="61.28515625" style="1" customWidth="1"/>
    <col min="5890" max="5890" width="2.7109375" style="1" customWidth="1"/>
    <col min="5891" max="5891" width="2.28515625" style="1" customWidth="1"/>
    <col min="5892" max="5892" width="2.7109375" style="1" customWidth="1"/>
    <col min="5893" max="5893" width="15.7109375" style="1" customWidth="1"/>
    <col min="5894" max="5894" width="15.85546875" style="1" customWidth="1"/>
    <col min="5895" max="5899" width="15.7109375" style="1" customWidth="1"/>
    <col min="5900" max="5900" width="15.42578125" style="1" customWidth="1"/>
    <col min="5901" max="5901" width="15.7109375" style="1" bestFit="1" customWidth="1"/>
    <col min="5902" max="6144" width="9.140625" style="1"/>
    <col min="6145" max="6145" width="61.28515625" style="1" customWidth="1"/>
    <col min="6146" max="6146" width="2.7109375" style="1" customWidth="1"/>
    <col min="6147" max="6147" width="2.28515625" style="1" customWidth="1"/>
    <col min="6148" max="6148" width="2.7109375" style="1" customWidth="1"/>
    <col min="6149" max="6149" width="15.7109375" style="1" customWidth="1"/>
    <col min="6150" max="6150" width="15.85546875" style="1" customWidth="1"/>
    <col min="6151" max="6155" width="15.7109375" style="1" customWidth="1"/>
    <col min="6156" max="6156" width="15.42578125" style="1" customWidth="1"/>
    <col min="6157" max="6157" width="15.7109375" style="1" bestFit="1" customWidth="1"/>
    <col min="6158" max="6400" width="9.140625" style="1"/>
    <col min="6401" max="6401" width="61.28515625" style="1" customWidth="1"/>
    <col min="6402" max="6402" width="2.7109375" style="1" customWidth="1"/>
    <col min="6403" max="6403" width="2.28515625" style="1" customWidth="1"/>
    <col min="6404" max="6404" width="2.7109375" style="1" customWidth="1"/>
    <col min="6405" max="6405" width="15.7109375" style="1" customWidth="1"/>
    <col min="6406" max="6406" width="15.85546875" style="1" customWidth="1"/>
    <col min="6407" max="6411" width="15.7109375" style="1" customWidth="1"/>
    <col min="6412" max="6412" width="15.42578125" style="1" customWidth="1"/>
    <col min="6413" max="6413" width="15.7109375" style="1" bestFit="1" customWidth="1"/>
    <col min="6414" max="6656" width="9.140625" style="1"/>
    <col min="6657" max="6657" width="61.28515625" style="1" customWidth="1"/>
    <col min="6658" max="6658" width="2.7109375" style="1" customWidth="1"/>
    <col min="6659" max="6659" width="2.28515625" style="1" customWidth="1"/>
    <col min="6660" max="6660" width="2.7109375" style="1" customWidth="1"/>
    <col min="6661" max="6661" width="15.7109375" style="1" customWidth="1"/>
    <col min="6662" max="6662" width="15.85546875" style="1" customWidth="1"/>
    <col min="6663" max="6667" width="15.7109375" style="1" customWidth="1"/>
    <col min="6668" max="6668" width="15.42578125" style="1" customWidth="1"/>
    <col min="6669" max="6669" width="15.7109375" style="1" bestFit="1" customWidth="1"/>
    <col min="6670" max="6912" width="9.140625" style="1"/>
    <col min="6913" max="6913" width="61.28515625" style="1" customWidth="1"/>
    <col min="6914" max="6914" width="2.7109375" style="1" customWidth="1"/>
    <col min="6915" max="6915" width="2.28515625" style="1" customWidth="1"/>
    <col min="6916" max="6916" width="2.7109375" style="1" customWidth="1"/>
    <col min="6917" max="6917" width="15.7109375" style="1" customWidth="1"/>
    <col min="6918" max="6918" width="15.85546875" style="1" customWidth="1"/>
    <col min="6919" max="6923" width="15.7109375" style="1" customWidth="1"/>
    <col min="6924" max="6924" width="15.42578125" style="1" customWidth="1"/>
    <col min="6925" max="6925" width="15.7109375" style="1" bestFit="1" customWidth="1"/>
    <col min="6926" max="7168" width="9.140625" style="1"/>
    <col min="7169" max="7169" width="61.28515625" style="1" customWidth="1"/>
    <col min="7170" max="7170" width="2.7109375" style="1" customWidth="1"/>
    <col min="7171" max="7171" width="2.28515625" style="1" customWidth="1"/>
    <col min="7172" max="7172" width="2.7109375" style="1" customWidth="1"/>
    <col min="7173" max="7173" width="15.7109375" style="1" customWidth="1"/>
    <col min="7174" max="7174" width="15.85546875" style="1" customWidth="1"/>
    <col min="7175" max="7179" width="15.7109375" style="1" customWidth="1"/>
    <col min="7180" max="7180" width="15.42578125" style="1" customWidth="1"/>
    <col min="7181" max="7181" width="15.7109375" style="1" bestFit="1" customWidth="1"/>
    <col min="7182" max="7424" width="9.140625" style="1"/>
    <col min="7425" max="7425" width="61.28515625" style="1" customWidth="1"/>
    <col min="7426" max="7426" width="2.7109375" style="1" customWidth="1"/>
    <col min="7427" max="7427" width="2.28515625" style="1" customWidth="1"/>
    <col min="7428" max="7428" width="2.7109375" style="1" customWidth="1"/>
    <col min="7429" max="7429" width="15.7109375" style="1" customWidth="1"/>
    <col min="7430" max="7430" width="15.85546875" style="1" customWidth="1"/>
    <col min="7431" max="7435" width="15.7109375" style="1" customWidth="1"/>
    <col min="7436" max="7436" width="15.42578125" style="1" customWidth="1"/>
    <col min="7437" max="7437" width="15.7109375" style="1" bestFit="1" customWidth="1"/>
    <col min="7438" max="7680" width="9.140625" style="1"/>
    <col min="7681" max="7681" width="61.28515625" style="1" customWidth="1"/>
    <col min="7682" max="7682" width="2.7109375" style="1" customWidth="1"/>
    <col min="7683" max="7683" width="2.28515625" style="1" customWidth="1"/>
    <col min="7684" max="7684" width="2.7109375" style="1" customWidth="1"/>
    <col min="7685" max="7685" width="15.7109375" style="1" customWidth="1"/>
    <col min="7686" max="7686" width="15.85546875" style="1" customWidth="1"/>
    <col min="7687" max="7691" width="15.7109375" style="1" customWidth="1"/>
    <col min="7692" max="7692" width="15.42578125" style="1" customWidth="1"/>
    <col min="7693" max="7693" width="15.7109375" style="1" bestFit="1" customWidth="1"/>
    <col min="7694" max="7936" width="9.140625" style="1"/>
    <col min="7937" max="7937" width="61.28515625" style="1" customWidth="1"/>
    <col min="7938" max="7938" width="2.7109375" style="1" customWidth="1"/>
    <col min="7939" max="7939" width="2.28515625" style="1" customWidth="1"/>
    <col min="7940" max="7940" width="2.7109375" style="1" customWidth="1"/>
    <col min="7941" max="7941" width="15.7109375" style="1" customWidth="1"/>
    <col min="7942" max="7942" width="15.85546875" style="1" customWidth="1"/>
    <col min="7943" max="7947" width="15.7109375" style="1" customWidth="1"/>
    <col min="7948" max="7948" width="15.42578125" style="1" customWidth="1"/>
    <col min="7949" max="7949" width="15.7109375" style="1" bestFit="1" customWidth="1"/>
    <col min="7950" max="8192" width="9.140625" style="1"/>
    <col min="8193" max="8193" width="61.28515625" style="1" customWidth="1"/>
    <col min="8194" max="8194" width="2.7109375" style="1" customWidth="1"/>
    <col min="8195" max="8195" width="2.28515625" style="1" customWidth="1"/>
    <col min="8196" max="8196" width="2.7109375" style="1" customWidth="1"/>
    <col min="8197" max="8197" width="15.7109375" style="1" customWidth="1"/>
    <col min="8198" max="8198" width="15.85546875" style="1" customWidth="1"/>
    <col min="8199" max="8203" width="15.7109375" style="1" customWidth="1"/>
    <col min="8204" max="8204" width="15.42578125" style="1" customWidth="1"/>
    <col min="8205" max="8205" width="15.7109375" style="1" bestFit="1" customWidth="1"/>
    <col min="8206" max="8448" width="9.140625" style="1"/>
    <col min="8449" max="8449" width="61.28515625" style="1" customWidth="1"/>
    <col min="8450" max="8450" width="2.7109375" style="1" customWidth="1"/>
    <col min="8451" max="8451" width="2.28515625" style="1" customWidth="1"/>
    <col min="8452" max="8452" width="2.7109375" style="1" customWidth="1"/>
    <col min="8453" max="8453" width="15.7109375" style="1" customWidth="1"/>
    <col min="8454" max="8454" width="15.85546875" style="1" customWidth="1"/>
    <col min="8455" max="8459" width="15.7109375" style="1" customWidth="1"/>
    <col min="8460" max="8460" width="15.42578125" style="1" customWidth="1"/>
    <col min="8461" max="8461" width="15.7109375" style="1" bestFit="1" customWidth="1"/>
    <col min="8462" max="8704" width="9.140625" style="1"/>
    <col min="8705" max="8705" width="61.28515625" style="1" customWidth="1"/>
    <col min="8706" max="8706" width="2.7109375" style="1" customWidth="1"/>
    <col min="8707" max="8707" width="2.28515625" style="1" customWidth="1"/>
    <col min="8708" max="8708" width="2.7109375" style="1" customWidth="1"/>
    <col min="8709" max="8709" width="15.7109375" style="1" customWidth="1"/>
    <col min="8710" max="8710" width="15.85546875" style="1" customWidth="1"/>
    <col min="8711" max="8715" width="15.7109375" style="1" customWidth="1"/>
    <col min="8716" max="8716" width="15.42578125" style="1" customWidth="1"/>
    <col min="8717" max="8717" width="15.7109375" style="1" bestFit="1" customWidth="1"/>
    <col min="8718" max="8960" width="9.140625" style="1"/>
    <col min="8961" max="8961" width="61.28515625" style="1" customWidth="1"/>
    <col min="8962" max="8962" width="2.7109375" style="1" customWidth="1"/>
    <col min="8963" max="8963" width="2.28515625" style="1" customWidth="1"/>
    <col min="8964" max="8964" width="2.7109375" style="1" customWidth="1"/>
    <col min="8965" max="8965" width="15.7109375" style="1" customWidth="1"/>
    <col min="8966" max="8966" width="15.85546875" style="1" customWidth="1"/>
    <col min="8967" max="8971" width="15.7109375" style="1" customWidth="1"/>
    <col min="8972" max="8972" width="15.42578125" style="1" customWidth="1"/>
    <col min="8973" max="8973" width="15.7109375" style="1" bestFit="1" customWidth="1"/>
    <col min="8974" max="9216" width="9.140625" style="1"/>
    <col min="9217" max="9217" width="61.28515625" style="1" customWidth="1"/>
    <col min="9218" max="9218" width="2.7109375" style="1" customWidth="1"/>
    <col min="9219" max="9219" width="2.28515625" style="1" customWidth="1"/>
    <col min="9220" max="9220" width="2.7109375" style="1" customWidth="1"/>
    <col min="9221" max="9221" width="15.7109375" style="1" customWidth="1"/>
    <col min="9222" max="9222" width="15.85546875" style="1" customWidth="1"/>
    <col min="9223" max="9227" width="15.7109375" style="1" customWidth="1"/>
    <col min="9228" max="9228" width="15.42578125" style="1" customWidth="1"/>
    <col min="9229" max="9229" width="15.7109375" style="1" bestFit="1" customWidth="1"/>
    <col min="9230" max="9472" width="9.140625" style="1"/>
    <col min="9473" max="9473" width="61.28515625" style="1" customWidth="1"/>
    <col min="9474" max="9474" width="2.7109375" style="1" customWidth="1"/>
    <col min="9475" max="9475" width="2.28515625" style="1" customWidth="1"/>
    <col min="9476" max="9476" width="2.7109375" style="1" customWidth="1"/>
    <col min="9477" max="9477" width="15.7109375" style="1" customWidth="1"/>
    <col min="9478" max="9478" width="15.85546875" style="1" customWidth="1"/>
    <col min="9479" max="9483" width="15.7109375" style="1" customWidth="1"/>
    <col min="9484" max="9484" width="15.42578125" style="1" customWidth="1"/>
    <col min="9485" max="9485" width="15.7109375" style="1" bestFit="1" customWidth="1"/>
    <col min="9486" max="9728" width="9.140625" style="1"/>
    <col min="9729" max="9729" width="61.28515625" style="1" customWidth="1"/>
    <col min="9730" max="9730" width="2.7109375" style="1" customWidth="1"/>
    <col min="9731" max="9731" width="2.28515625" style="1" customWidth="1"/>
    <col min="9732" max="9732" width="2.7109375" style="1" customWidth="1"/>
    <col min="9733" max="9733" width="15.7109375" style="1" customWidth="1"/>
    <col min="9734" max="9734" width="15.85546875" style="1" customWidth="1"/>
    <col min="9735" max="9739" width="15.7109375" style="1" customWidth="1"/>
    <col min="9740" max="9740" width="15.42578125" style="1" customWidth="1"/>
    <col min="9741" max="9741" width="15.7109375" style="1" bestFit="1" customWidth="1"/>
    <col min="9742" max="9984" width="9.140625" style="1"/>
    <col min="9985" max="9985" width="61.28515625" style="1" customWidth="1"/>
    <col min="9986" max="9986" width="2.7109375" style="1" customWidth="1"/>
    <col min="9987" max="9987" width="2.28515625" style="1" customWidth="1"/>
    <col min="9988" max="9988" width="2.7109375" style="1" customWidth="1"/>
    <col min="9989" max="9989" width="15.7109375" style="1" customWidth="1"/>
    <col min="9990" max="9990" width="15.85546875" style="1" customWidth="1"/>
    <col min="9991" max="9995" width="15.7109375" style="1" customWidth="1"/>
    <col min="9996" max="9996" width="15.42578125" style="1" customWidth="1"/>
    <col min="9997" max="9997" width="15.7109375" style="1" bestFit="1" customWidth="1"/>
    <col min="9998" max="10240" width="9.140625" style="1"/>
    <col min="10241" max="10241" width="61.28515625" style="1" customWidth="1"/>
    <col min="10242" max="10242" width="2.7109375" style="1" customWidth="1"/>
    <col min="10243" max="10243" width="2.28515625" style="1" customWidth="1"/>
    <col min="10244" max="10244" width="2.7109375" style="1" customWidth="1"/>
    <col min="10245" max="10245" width="15.7109375" style="1" customWidth="1"/>
    <col min="10246" max="10246" width="15.85546875" style="1" customWidth="1"/>
    <col min="10247" max="10251" width="15.7109375" style="1" customWidth="1"/>
    <col min="10252" max="10252" width="15.42578125" style="1" customWidth="1"/>
    <col min="10253" max="10253" width="15.7109375" style="1" bestFit="1" customWidth="1"/>
    <col min="10254" max="10496" width="9.140625" style="1"/>
    <col min="10497" max="10497" width="61.28515625" style="1" customWidth="1"/>
    <col min="10498" max="10498" width="2.7109375" style="1" customWidth="1"/>
    <col min="10499" max="10499" width="2.28515625" style="1" customWidth="1"/>
    <col min="10500" max="10500" width="2.7109375" style="1" customWidth="1"/>
    <col min="10501" max="10501" width="15.7109375" style="1" customWidth="1"/>
    <col min="10502" max="10502" width="15.85546875" style="1" customWidth="1"/>
    <col min="10503" max="10507" width="15.7109375" style="1" customWidth="1"/>
    <col min="10508" max="10508" width="15.42578125" style="1" customWidth="1"/>
    <col min="10509" max="10509" width="15.7109375" style="1" bestFit="1" customWidth="1"/>
    <col min="10510" max="10752" width="9.140625" style="1"/>
    <col min="10753" max="10753" width="61.28515625" style="1" customWidth="1"/>
    <col min="10754" max="10754" width="2.7109375" style="1" customWidth="1"/>
    <col min="10755" max="10755" width="2.28515625" style="1" customWidth="1"/>
    <col min="10756" max="10756" width="2.7109375" style="1" customWidth="1"/>
    <col min="10757" max="10757" width="15.7109375" style="1" customWidth="1"/>
    <col min="10758" max="10758" width="15.85546875" style="1" customWidth="1"/>
    <col min="10759" max="10763" width="15.7109375" style="1" customWidth="1"/>
    <col min="10764" max="10764" width="15.42578125" style="1" customWidth="1"/>
    <col min="10765" max="10765" width="15.7109375" style="1" bestFit="1" customWidth="1"/>
    <col min="10766" max="11008" width="9.140625" style="1"/>
    <col min="11009" max="11009" width="61.28515625" style="1" customWidth="1"/>
    <col min="11010" max="11010" width="2.7109375" style="1" customWidth="1"/>
    <col min="11011" max="11011" width="2.28515625" style="1" customWidth="1"/>
    <col min="11012" max="11012" width="2.7109375" style="1" customWidth="1"/>
    <col min="11013" max="11013" width="15.7109375" style="1" customWidth="1"/>
    <col min="11014" max="11014" width="15.85546875" style="1" customWidth="1"/>
    <col min="11015" max="11019" width="15.7109375" style="1" customWidth="1"/>
    <col min="11020" max="11020" width="15.42578125" style="1" customWidth="1"/>
    <col min="11021" max="11021" width="15.7109375" style="1" bestFit="1" customWidth="1"/>
    <col min="11022" max="11264" width="9.140625" style="1"/>
    <col min="11265" max="11265" width="61.28515625" style="1" customWidth="1"/>
    <col min="11266" max="11266" width="2.7109375" style="1" customWidth="1"/>
    <col min="11267" max="11267" width="2.28515625" style="1" customWidth="1"/>
    <col min="11268" max="11268" width="2.7109375" style="1" customWidth="1"/>
    <col min="11269" max="11269" width="15.7109375" style="1" customWidth="1"/>
    <col min="11270" max="11270" width="15.85546875" style="1" customWidth="1"/>
    <col min="11271" max="11275" width="15.7109375" style="1" customWidth="1"/>
    <col min="11276" max="11276" width="15.42578125" style="1" customWidth="1"/>
    <col min="11277" max="11277" width="15.7109375" style="1" bestFit="1" customWidth="1"/>
    <col min="11278" max="11520" width="9.140625" style="1"/>
    <col min="11521" max="11521" width="61.28515625" style="1" customWidth="1"/>
    <col min="11522" max="11522" width="2.7109375" style="1" customWidth="1"/>
    <col min="11523" max="11523" width="2.28515625" style="1" customWidth="1"/>
    <col min="11524" max="11524" width="2.7109375" style="1" customWidth="1"/>
    <col min="11525" max="11525" width="15.7109375" style="1" customWidth="1"/>
    <col min="11526" max="11526" width="15.85546875" style="1" customWidth="1"/>
    <col min="11527" max="11531" width="15.7109375" style="1" customWidth="1"/>
    <col min="11532" max="11532" width="15.42578125" style="1" customWidth="1"/>
    <col min="11533" max="11533" width="15.7109375" style="1" bestFit="1" customWidth="1"/>
    <col min="11534" max="11776" width="9.140625" style="1"/>
    <col min="11777" max="11777" width="61.28515625" style="1" customWidth="1"/>
    <col min="11778" max="11778" width="2.7109375" style="1" customWidth="1"/>
    <col min="11779" max="11779" width="2.28515625" style="1" customWidth="1"/>
    <col min="11780" max="11780" width="2.7109375" style="1" customWidth="1"/>
    <col min="11781" max="11781" width="15.7109375" style="1" customWidth="1"/>
    <col min="11782" max="11782" width="15.85546875" style="1" customWidth="1"/>
    <col min="11783" max="11787" width="15.7109375" style="1" customWidth="1"/>
    <col min="11788" max="11788" width="15.42578125" style="1" customWidth="1"/>
    <col min="11789" max="11789" width="15.7109375" style="1" bestFit="1" customWidth="1"/>
    <col min="11790" max="12032" width="9.140625" style="1"/>
    <col min="12033" max="12033" width="61.28515625" style="1" customWidth="1"/>
    <col min="12034" max="12034" width="2.7109375" style="1" customWidth="1"/>
    <col min="12035" max="12035" width="2.28515625" style="1" customWidth="1"/>
    <col min="12036" max="12036" width="2.7109375" style="1" customWidth="1"/>
    <col min="12037" max="12037" width="15.7109375" style="1" customWidth="1"/>
    <col min="12038" max="12038" width="15.85546875" style="1" customWidth="1"/>
    <col min="12039" max="12043" width="15.7109375" style="1" customWidth="1"/>
    <col min="12044" max="12044" width="15.42578125" style="1" customWidth="1"/>
    <col min="12045" max="12045" width="15.7109375" style="1" bestFit="1" customWidth="1"/>
    <col min="12046" max="12288" width="9.140625" style="1"/>
    <col min="12289" max="12289" width="61.28515625" style="1" customWidth="1"/>
    <col min="12290" max="12290" width="2.7109375" style="1" customWidth="1"/>
    <col min="12291" max="12291" width="2.28515625" style="1" customWidth="1"/>
    <col min="12292" max="12292" width="2.7109375" style="1" customWidth="1"/>
    <col min="12293" max="12293" width="15.7109375" style="1" customWidth="1"/>
    <col min="12294" max="12294" width="15.85546875" style="1" customWidth="1"/>
    <col min="12295" max="12299" width="15.7109375" style="1" customWidth="1"/>
    <col min="12300" max="12300" width="15.42578125" style="1" customWidth="1"/>
    <col min="12301" max="12301" width="15.7109375" style="1" bestFit="1" customWidth="1"/>
    <col min="12302" max="12544" width="9.140625" style="1"/>
    <col min="12545" max="12545" width="61.28515625" style="1" customWidth="1"/>
    <col min="12546" max="12546" width="2.7109375" style="1" customWidth="1"/>
    <col min="12547" max="12547" width="2.28515625" style="1" customWidth="1"/>
    <col min="12548" max="12548" width="2.7109375" style="1" customWidth="1"/>
    <col min="12549" max="12549" width="15.7109375" style="1" customWidth="1"/>
    <col min="12550" max="12550" width="15.85546875" style="1" customWidth="1"/>
    <col min="12551" max="12555" width="15.7109375" style="1" customWidth="1"/>
    <col min="12556" max="12556" width="15.42578125" style="1" customWidth="1"/>
    <col min="12557" max="12557" width="15.7109375" style="1" bestFit="1" customWidth="1"/>
    <col min="12558" max="12800" width="9.140625" style="1"/>
    <col min="12801" max="12801" width="61.28515625" style="1" customWidth="1"/>
    <col min="12802" max="12802" width="2.7109375" style="1" customWidth="1"/>
    <col min="12803" max="12803" width="2.28515625" style="1" customWidth="1"/>
    <col min="12804" max="12804" width="2.7109375" style="1" customWidth="1"/>
    <col min="12805" max="12805" width="15.7109375" style="1" customWidth="1"/>
    <col min="12806" max="12806" width="15.85546875" style="1" customWidth="1"/>
    <col min="12807" max="12811" width="15.7109375" style="1" customWidth="1"/>
    <col min="12812" max="12812" width="15.42578125" style="1" customWidth="1"/>
    <col min="12813" max="12813" width="15.7109375" style="1" bestFit="1" customWidth="1"/>
    <col min="12814" max="13056" width="9.140625" style="1"/>
    <col min="13057" max="13057" width="61.28515625" style="1" customWidth="1"/>
    <col min="13058" max="13058" width="2.7109375" style="1" customWidth="1"/>
    <col min="13059" max="13059" width="2.28515625" style="1" customWidth="1"/>
    <col min="13060" max="13060" width="2.7109375" style="1" customWidth="1"/>
    <col min="13061" max="13061" width="15.7109375" style="1" customWidth="1"/>
    <col min="13062" max="13062" width="15.85546875" style="1" customWidth="1"/>
    <col min="13063" max="13067" width="15.7109375" style="1" customWidth="1"/>
    <col min="13068" max="13068" width="15.42578125" style="1" customWidth="1"/>
    <col min="13069" max="13069" width="15.7109375" style="1" bestFit="1" customWidth="1"/>
    <col min="13070" max="13312" width="9.140625" style="1"/>
    <col min="13313" max="13313" width="61.28515625" style="1" customWidth="1"/>
    <col min="13314" max="13314" width="2.7109375" style="1" customWidth="1"/>
    <col min="13315" max="13315" width="2.28515625" style="1" customWidth="1"/>
    <col min="13316" max="13316" width="2.7109375" style="1" customWidth="1"/>
    <col min="13317" max="13317" width="15.7109375" style="1" customWidth="1"/>
    <col min="13318" max="13318" width="15.85546875" style="1" customWidth="1"/>
    <col min="13319" max="13323" width="15.7109375" style="1" customWidth="1"/>
    <col min="13324" max="13324" width="15.42578125" style="1" customWidth="1"/>
    <col min="13325" max="13325" width="15.7109375" style="1" bestFit="1" customWidth="1"/>
    <col min="13326" max="13568" width="9.140625" style="1"/>
    <col min="13569" max="13569" width="61.28515625" style="1" customWidth="1"/>
    <col min="13570" max="13570" width="2.7109375" style="1" customWidth="1"/>
    <col min="13571" max="13571" width="2.28515625" style="1" customWidth="1"/>
    <col min="13572" max="13572" width="2.7109375" style="1" customWidth="1"/>
    <col min="13573" max="13573" width="15.7109375" style="1" customWidth="1"/>
    <col min="13574" max="13574" width="15.85546875" style="1" customWidth="1"/>
    <col min="13575" max="13579" width="15.7109375" style="1" customWidth="1"/>
    <col min="13580" max="13580" width="15.42578125" style="1" customWidth="1"/>
    <col min="13581" max="13581" width="15.7109375" style="1" bestFit="1" customWidth="1"/>
    <col min="13582" max="13824" width="9.140625" style="1"/>
    <col min="13825" max="13825" width="61.28515625" style="1" customWidth="1"/>
    <col min="13826" max="13826" width="2.7109375" style="1" customWidth="1"/>
    <col min="13827" max="13827" width="2.28515625" style="1" customWidth="1"/>
    <col min="13828" max="13828" width="2.7109375" style="1" customWidth="1"/>
    <col min="13829" max="13829" width="15.7109375" style="1" customWidth="1"/>
    <col min="13830" max="13830" width="15.85546875" style="1" customWidth="1"/>
    <col min="13831" max="13835" width="15.7109375" style="1" customWidth="1"/>
    <col min="13836" max="13836" width="15.42578125" style="1" customWidth="1"/>
    <col min="13837" max="13837" width="15.7109375" style="1" bestFit="1" customWidth="1"/>
    <col min="13838" max="14080" width="9.140625" style="1"/>
    <col min="14081" max="14081" width="61.28515625" style="1" customWidth="1"/>
    <col min="14082" max="14082" width="2.7109375" style="1" customWidth="1"/>
    <col min="14083" max="14083" width="2.28515625" style="1" customWidth="1"/>
    <col min="14084" max="14084" width="2.7109375" style="1" customWidth="1"/>
    <col min="14085" max="14085" width="15.7109375" style="1" customWidth="1"/>
    <col min="14086" max="14086" width="15.85546875" style="1" customWidth="1"/>
    <col min="14087" max="14091" width="15.7109375" style="1" customWidth="1"/>
    <col min="14092" max="14092" width="15.42578125" style="1" customWidth="1"/>
    <col min="14093" max="14093" width="15.7109375" style="1" bestFit="1" customWidth="1"/>
    <col min="14094" max="14336" width="9.140625" style="1"/>
    <col min="14337" max="14337" width="61.28515625" style="1" customWidth="1"/>
    <col min="14338" max="14338" width="2.7109375" style="1" customWidth="1"/>
    <col min="14339" max="14339" width="2.28515625" style="1" customWidth="1"/>
    <col min="14340" max="14340" width="2.7109375" style="1" customWidth="1"/>
    <col min="14341" max="14341" width="15.7109375" style="1" customWidth="1"/>
    <col min="14342" max="14342" width="15.85546875" style="1" customWidth="1"/>
    <col min="14343" max="14347" width="15.7109375" style="1" customWidth="1"/>
    <col min="14348" max="14348" width="15.42578125" style="1" customWidth="1"/>
    <col min="14349" max="14349" width="15.7109375" style="1" bestFit="1" customWidth="1"/>
    <col min="14350" max="14592" width="9.140625" style="1"/>
    <col min="14593" max="14593" width="61.28515625" style="1" customWidth="1"/>
    <col min="14594" max="14594" width="2.7109375" style="1" customWidth="1"/>
    <col min="14595" max="14595" width="2.28515625" style="1" customWidth="1"/>
    <col min="14596" max="14596" width="2.7109375" style="1" customWidth="1"/>
    <col min="14597" max="14597" width="15.7109375" style="1" customWidth="1"/>
    <col min="14598" max="14598" width="15.85546875" style="1" customWidth="1"/>
    <col min="14599" max="14603" width="15.7109375" style="1" customWidth="1"/>
    <col min="14604" max="14604" width="15.42578125" style="1" customWidth="1"/>
    <col min="14605" max="14605" width="15.7109375" style="1" bestFit="1" customWidth="1"/>
    <col min="14606" max="14848" width="9.140625" style="1"/>
    <col min="14849" max="14849" width="61.28515625" style="1" customWidth="1"/>
    <col min="14850" max="14850" width="2.7109375" style="1" customWidth="1"/>
    <col min="14851" max="14851" width="2.28515625" style="1" customWidth="1"/>
    <col min="14852" max="14852" width="2.7109375" style="1" customWidth="1"/>
    <col min="14853" max="14853" width="15.7109375" style="1" customWidth="1"/>
    <col min="14854" max="14854" width="15.85546875" style="1" customWidth="1"/>
    <col min="14855" max="14859" width="15.7109375" style="1" customWidth="1"/>
    <col min="14860" max="14860" width="15.42578125" style="1" customWidth="1"/>
    <col min="14861" max="14861" width="15.7109375" style="1" bestFit="1" customWidth="1"/>
    <col min="14862" max="15104" width="9.140625" style="1"/>
    <col min="15105" max="15105" width="61.28515625" style="1" customWidth="1"/>
    <col min="15106" max="15106" width="2.7109375" style="1" customWidth="1"/>
    <col min="15107" max="15107" width="2.28515625" style="1" customWidth="1"/>
    <col min="15108" max="15108" width="2.7109375" style="1" customWidth="1"/>
    <col min="15109" max="15109" width="15.7109375" style="1" customWidth="1"/>
    <col min="15110" max="15110" width="15.85546875" style="1" customWidth="1"/>
    <col min="15111" max="15115" width="15.7109375" style="1" customWidth="1"/>
    <col min="15116" max="15116" width="15.42578125" style="1" customWidth="1"/>
    <col min="15117" max="15117" width="15.7109375" style="1" bestFit="1" customWidth="1"/>
    <col min="15118" max="15360" width="9.140625" style="1"/>
    <col min="15361" max="15361" width="61.28515625" style="1" customWidth="1"/>
    <col min="15362" max="15362" width="2.7109375" style="1" customWidth="1"/>
    <col min="15363" max="15363" width="2.28515625" style="1" customWidth="1"/>
    <col min="15364" max="15364" width="2.7109375" style="1" customWidth="1"/>
    <col min="15365" max="15365" width="15.7109375" style="1" customWidth="1"/>
    <col min="15366" max="15366" width="15.85546875" style="1" customWidth="1"/>
    <col min="15367" max="15371" width="15.7109375" style="1" customWidth="1"/>
    <col min="15372" max="15372" width="15.42578125" style="1" customWidth="1"/>
    <col min="15373" max="15373" width="15.7109375" style="1" bestFit="1" customWidth="1"/>
    <col min="15374" max="15616" width="9.140625" style="1"/>
    <col min="15617" max="15617" width="61.28515625" style="1" customWidth="1"/>
    <col min="15618" max="15618" width="2.7109375" style="1" customWidth="1"/>
    <col min="15619" max="15619" width="2.28515625" style="1" customWidth="1"/>
    <col min="15620" max="15620" width="2.7109375" style="1" customWidth="1"/>
    <col min="15621" max="15621" width="15.7109375" style="1" customWidth="1"/>
    <col min="15622" max="15622" width="15.85546875" style="1" customWidth="1"/>
    <col min="15623" max="15627" width="15.7109375" style="1" customWidth="1"/>
    <col min="15628" max="15628" width="15.42578125" style="1" customWidth="1"/>
    <col min="15629" max="15629" width="15.7109375" style="1" bestFit="1" customWidth="1"/>
    <col min="15630" max="15872" width="9.140625" style="1"/>
    <col min="15873" max="15873" width="61.28515625" style="1" customWidth="1"/>
    <col min="15874" max="15874" width="2.7109375" style="1" customWidth="1"/>
    <col min="15875" max="15875" width="2.28515625" style="1" customWidth="1"/>
    <col min="15876" max="15876" width="2.7109375" style="1" customWidth="1"/>
    <col min="15877" max="15877" width="15.7109375" style="1" customWidth="1"/>
    <col min="15878" max="15878" width="15.85546875" style="1" customWidth="1"/>
    <col min="15879" max="15883" width="15.7109375" style="1" customWidth="1"/>
    <col min="15884" max="15884" width="15.42578125" style="1" customWidth="1"/>
    <col min="15885" max="15885" width="15.7109375" style="1" bestFit="1" customWidth="1"/>
    <col min="15886" max="16128" width="9.140625" style="1"/>
    <col min="16129" max="16129" width="61.28515625" style="1" customWidth="1"/>
    <col min="16130" max="16130" width="2.7109375" style="1" customWidth="1"/>
    <col min="16131" max="16131" width="2.28515625" style="1" customWidth="1"/>
    <col min="16132" max="16132" width="2.7109375" style="1" customWidth="1"/>
    <col min="16133" max="16133" width="15.7109375" style="1" customWidth="1"/>
    <col min="16134" max="16134" width="15.85546875" style="1" customWidth="1"/>
    <col min="16135" max="16139" width="15.7109375" style="1" customWidth="1"/>
    <col min="16140" max="16140" width="15.42578125" style="1" customWidth="1"/>
    <col min="16141" max="16141" width="15.7109375" style="1" bestFit="1" customWidth="1"/>
    <col min="16142" max="16384" width="9.140625" style="1"/>
  </cols>
  <sheetData>
    <row r="1" spans="1:13" ht="13.5">
      <c r="H1" s="106"/>
      <c r="L1" s="107"/>
      <c r="M1" s="2" t="s">
        <v>538</v>
      </c>
    </row>
    <row r="2" spans="1:13" ht="13.5">
      <c r="H2" s="106"/>
      <c r="L2" s="295" t="s">
        <v>539</v>
      </c>
      <c r="M2" s="296"/>
    </row>
    <row r="3" spans="1:13">
      <c r="A3" s="54" t="s">
        <v>148</v>
      </c>
      <c r="B3" s="198" t="s">
        <v>149</v>
      </c>
      <c r="C3" s="199"/>
      <c r="D3" s="199"/>
      <c r="E3" s="199"/>
      <c r="F3" s="199"/>
      <c r="G3" s="199"/>
      <c r="H3" s="199"/>
      <c r="I3" s="200"/>
      <c r="J3" s="198"/>
      <c r="K3" s="199"/>
      <c r="L3" s="199"/>
      <c r="M3" s="200"/>
    </row>
    <row r="4" spans="1:13" ht="12.75" customHeight="1">
      <c r="A4" s="54" t="s">
        <v>150</v>
      </c>
      <c r="B4" s="198" t="s">
        <v>103</v>
      </c>
      <c r="C4" s="199"/>
      <c r="D4" s="199"/>
      <c r="E4" s="199"/>
      <c r="F4" s="199"/>
      <c r="G4" s="199"/>
      <c r="H4" s="199"/>
      <c r="I4" s="200"/>
      <c r="J4" s="198"/>
      <c r="K4" s="199"/>
      <c r="L4" s="199"/>
      <c r="M4" s="200"/>
    </row>
    <row r="5" spans="1:13">
      <c r="A5" s="54" t="s">
        <v>24</v>
      </c>
      <c r="B5" s="201">
        <v>24420</v>
      </c>
      <c r="C5" s="202"/>
      <c r="D5" s="202"/>
      <c r="E5" s="202"/>
      <c r="F5" s="202"/>
      <c r="G5" s="202"/>
      <c r="H5" s="202"/>
      <c r="I5" s="203"/>
      <c r="J5" s="198"/>
      <c r="K5" s="199"/>
      <c r="L5" s="199"/>
      <c r="M5" s="200"/>
    </row>
    <row r="6" spans="1:13">
      <c r="A6" s="54" t="s">
        <v>151</v>
      </c>
      <c r="B6" s="201">
        <v>420059834009</v>
      </c>
      <c r="C6" s="202"/>
      <c r="D6" s="202"/>
      <c r="E6" s="202"/>
      <c r="F6" s="202"/>
      <c r="G6" s="202"/>
      <c r="H6" s="202"/>
      <c r="I6" s="203"/>
      <c r="J6" s="198"/>
      <c r="K6" s="199"/>
      <c r="L6" s="199"/>
      <c r="M6" s="200"/>
    </row>
    <row r="7" spans="1:13">
      <c r="A7" s="54" t="s">
        <v>152</v>
      </c>
      <c r="B7" s="201"/>
      <c r="C7" s="202"/>
      <c r="D7" s="202"/>
      <c r="E7" s="202"/>
      <c r="F7" s="202"/>
      <c r="G7" s="202"/>
      <c r="H7" s="202"/>
      <c r="I7" s="203"/>
      <c r="J7" s="198"/>
      <c r="K7" s="199"/>
      <c r="L7" s="199"/>
      <c r="M7" s="200"/>
    </row>
    <row r="8" spans="1:13">
      <c r="I8" s="6"/>
      <c r="J8" s="6"/>
      <c r="K8" s="6"/>
      <c r="L8" s="6"/>
      <c r="M8" s="6"/>
    </row>
    <row r="9" spans="1:13" ht="13.5" thickBot="1">
      <c r="A9" s="297" t="s">
        <v>540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</row>
    <row r="10" spans="1:13" ht="13.5" thickTop="1">
      <c r="A10" s="294" t="s">
        <v>594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</row>
    <row r="13" spans="1:13">
      <c r="M13" s="1" t="s">
        <v>541</v>
      </c>
    </row>
    <row r="14" spans="1:13" ht="0.75" customHeight="1"/>
    <row r="15" spans="1:13" hidden="1"/>
    <row r="16" spans="1:13" ht="26.25" customHeight="1">
      <c r="A16" s="291" t="s">
        <v>542</v>
      </c>
      <c r="B16" s="292" t="s">
        <v>543</v>
      </c>
      <c r="C16" s="292"/>
      <c r="D16" s="292"/>
      <c r="E16" s="283" t="s">
        <v>544</v>
      </c>
      <c r="F16" s="283"/>
      <c r="G16" s="283"/>
      <c r="H16" s="283"/>
      <c r="I16" s="283"/>
      <c r="J16" s="283"/>
      <c r="K16" s="283"/>
      <c r="L16" s="292" t="s">
        <v>545</v>
      </c>
      <c r="M16" s="292" t="s">
        <v>546</v>
      </c>
    </row>
    <row r="17" spans="1:13" ht="15" customHeight="1">
      <c r="A17" s="291"/>
      <c r="B17" s="292"/>
      <c r="C17" s="292"/>
      <c r="D17" s="292"/>
      <c r="E17" s="283"/>
      <c r="F17" s="283"/>
      <c r="G17" s="283"/>
      <c r="H17" s="283"/>
      <c r="I17" s="283"/>
      <c r="J17" s="283"/>
      <c r="K17" s="283"/>
      <c r="L17" s="292"/>
      <c r="M17" s="292"/>
    </row>
    <row r="18" spans="1:13" ht="16.5" hidden="1" customHeight="1">
      <c r="A18" s="291"/>
      <c r="B18" s="292"/>
      <c r="C18" s="292"/>
      <c r="D18" s="292"/>
      <c r="E18" s="286"/>
      <c r="F18" s="286"/>
      <c r="G18" s="286"/>
      <c r="H18" s="286"/>
      <c r="I18" s="286"/>
      <c r="J18" s="286"/>
      <c r="K18" s="286"/>
      <c r="L18" s="292"/>
      <c r="M18" s="292"/>
    </row>
    <row r="19" spans="1:13" ht="203.25" customHeight="1">
      <c r="A19" s="291"/>
      <c r="B19" s="292"/>
      <c r="C19" s="292"/>
      <c r="D19" s="292"/>
      <c r="E19" s="292" t="s">
        <v>547</v>
      </c>
      <c r="F19" s="108" t="s">
        <v>548</v>
      </c>
      <c r="G19" s="292" t="s">
        <v>549</v>
      </c>
      <c r="H19" s="293" t="s">
        <v>550</v>
      </c>
      <c r="I19" s="292" t="s">
        <v>551</v>
      </c>
      <c r="J19" s="108" t="s">
        <v>552</v>
      </c>
      <c r="K19" s="108" t="s">
        <v>553</v>
      </c>
      <c r="L19" s="292"/>
      <c r="M19" s="292"/>
    </row>
    <row r="20" spans="1:13" ht="81" hidden="1" customHeight="1">
      <c r="A20" s="21"/>
      <c r="B20" s="292"/>
      <c r="C20" s="292"/>
      <c r="D20" s="292"/>
      <c r="E20" s="292"/>
      <c r="F20" s="109" t="s">
        <v>554</v>
      </c>
      <c r="G20" s="292"/>
      <c r="H20" s="293"/>
      <c r="I20" s="292"/>
      <c r="J20" s="108"/>
      <c r="K20" s="109"/>
      <c r="L20" s="292"/>
      <c r="M20" s="110"/>
    </row>
    <row r="21" spans="1:13" ht="41.25" hidden="1" customHeight="1">
      <c r="A21" s="21"/>
      <c r="B21" s="292"/>
      <c r="C21" s="292"/>
      <c r="D21" s="292"/>
      <c r="E21" s="292"/>
      <c r="F21" s="110"/>
      <c r="G21" s="292"/>
      <c r="H21" s="293"/>
      <c r="I21" s="292"/>
      <c r="J21" s="108"/>
      <c r="K21" s="109" t="s">
        <v>555</v>
      </c>
      <c r="L21" s="292"/>
      <c r="M21" s="110"/>
    </row>
    <row r="22" spans="1:13">
      <c r="A22" s="30">
        <v>1</v>
      </c>
      <c r="B22" s="194">
        <v>2</v>
      </c>
      <c r="C22" s="194"/>
      <c r="D22" s="194"/>
      <c r="E22" s="30">
        <v>3</v>
      </c>
      <c r="F22" s="30">
        <v>4</v>
      </c>
      <c r="G22" s="30">
        <v>5</v>
      </c>
      <c r="H22" s="30">
        <v>6</v>
      </c>
      <c r="I22" s="30">
        <v>7</v>
      </c>
      <c r="J22" s="30">
        <v>8</v>
      </c>
      <c r="K22" s="30">
        <v>9</v>
      </c>
      <c r="L22" s="30">
        <v>10</v>
      </c>
      <c r="M22" s="30">
        <v>11</v>
      </c>
    </row>
    <row r="23" spans="1:13" ht="15" customHeight="1">
      <c r="A23" s="16" t="s">
        <v>587</v>
      </c>
      <c r="B23" s="66">
        <v>9</v>
      </c>
      <c r="C23" s="67">
        <v>0</v>
      </c>
      <c r="D23" s="68">
        <v>1</v>
      </c>
      <c r="E23" s="111">
        <v>71742580</v>
      </c>
      <c r="F23" s="21"/>
      <c r="G23" s="21"/>
      <c r="H23" s="111">
        <v>34249211</v>
      </c>
      <c r="I23" s="111">
        <v>12183936</v>
      </c>
      <c r="J23" s="111">
        <v>-101064.898</v>
      </c>
      <c r="K23" s="112">
        <f>SUM(E23:J23)</f>
        <v>118074662.102</v>
      </c>
      <c r="L23" s="113"/>
      <c r="M23" s="112">
        <f>K23</f>
        <v>118074662.102</v>
      </c>
    </row>
    <row r="24" spans="1:13" ht="15" customHeight="1">
      <c r="A24" s="21" t="s">
        <v>556</v>
      </c>
      <c r="B24" s="66">
        <v>9</v>
      </c>
      <c r="C24" s="67">
        <v>0</v>
      </c>
      <c r="D24" s="68">
        <v>2</v>
      </c>
      <c r="E24" s="21"/>
      <c r="F24" s="21"/>
      <c r="G24" s="21"/>
      <c r="H24" s="21"/>
      <c r="I24" s="21"/>
      <c r="J24" s="21"/>
      <c r="K24" s="112"/>
      <c r="L24" s="21"/>
      <c r="M24" s="112"/>
    </row>
    <row r="25" spans="1:13" ht="15" customHeight="1">
      <c r="A25" s="21" t="s">
        <v>557</v>
      </c>
      <c r="B25" s="66">
        <v>9</v>
      </c>
      <c r="C25" s="67">
        <v>0</v>
      </c>
      <c r="D25" s="68">
        <v>3</v>
      </c>
      <c r="E25" s="21"/>
      <c r="F25" s="21"/>
      <c r="G25" s="21"/>
      <c r="H25" s="21"/>
      <c r="I25" s="21"/>
      <c r="J25" s="21"/>
      <c r="K25" s="112"/>
      <c r="L25" s="21"/>
      <c r="M25" s="112"/>
    </row>
    <row r="26" spans="1:13" ht="30.75" customHeight="1">
      <c r="A26" s="121" t="s">
        <v>588</v>
      </c>
      <c r="B26" s="66">
        <v>9</v>
      </c>
      <c r="C26" s="67">
        <v>0</v>
      </c>
      <c r="D26" s="68">
        <v>4</v>
      </c>
      <c r="E26" s="114">
        <f>SUM(E23:E25)</f>
        <v>71742580</v>
      </c>
      <c r="F26" s="114"/>
      <c r="G26" s="114"/>
      <c r="H26" s="114">
        <f>SUM(H23:H25)</f>
        <v>34249211</v>
      </c>
      <c r="I26" s="114">
        <f>SUM(I23:I25)</f>
        <v>12183936</v>
      </c>
      <c r="J26" s="114">
        <f>SUM(J23:J25)</f>
        <v>-101064.898</v>
      </c>
      <c r="K26" s="112">
        <f>SUM(E26:J26)</f>
        <v>118074662.102</v>
      </c>
      <c r="L26" s="114"/>
      <c r="M26" s="112">
        <f>K26</f>
        <v>118074662.102</v>
      </c>
    </row>
    <row r="27" spans="1:13" ht="15" customHeight="1">
      <c r="A27" s="21" t="s">
        <v>558</v>
      </c>
      <c r="B27" s="66">
        <v>9</v>
      </c>
      <c r="C27" s="67">
        <v>0</v>
      </c>
      <c r="D27" s="68">
        <v>5</v>
      </c>
      <c r="E27" s="21"/>
      <c r="F27" s="21"/>
      <c r="G27" s="21"/>
      <c r="H27" s="21"/>
      <c r="I27" s="21"/>
      <c r="J27" s="21"/>
      <c r="K27" s="21"/>
      <c r="L27" s="21"/>
      <c r="M27" s="112"/>
    </row>
    <row r="28" spans="1:13" ht="15" customHeight="1">
      <c r="A28" s="21" t="s">
        <v>559</v>
      </c>
      <c r="B28" s="66">
        <v>9</v>
      </c>
      <c r="C28" s="67">
        <v>0</v>
      </c>
      <c r="D28" s="68">
        <v>6</v>
      </c>
      <c r="E28" s="21"/>
      <c r="F28" s="21"/>
      <c r="G28" s="21"/>
      <c r="H28" s="21"/>
      <c r="I28" s="21"/>
      <c r="J28" s="21"/>
      <c r="K28" s="21"/>
      <c r="L28" s="21"/>
      <c r="M28" s="112"/>
    </row>
    <row r="29" spans="1:13" ht="25.5">
      <c r="A29" s="21" t="s">
        <v>560</v>
      </c>
      <c r="B29" s="66">
        <v>9</v>
      </c>
      <c r="C29" s="67">
        <v>0</v>
      </c>
      <c r="D29" s="68">
        <v>7</v>
      </c>
      <c r="E29" s="21"/>
      <c r="F29" s="21"/>
      <c r="G29" s="21"/>
      <c r="H29" s="21"/>
      <c r="I29" s="21"/>
      <c r="J29" s="21"/>
      <c r="K29" s="21"/>
      <c r="L29" s="21"/>
      <c r="M29" s="112"/>
    </row>
    <row r="30" spans="1:13" ht="15" customHeight="1">
      <c r="A30" s="125" t="s">
        <v>561</v>
      </c>
      <c r="B30" s="66">
        <v>9</v>
      </c>
      <c r="C30" s="67">
        <v>0</v>
      </c>
      <c r="D30" s="68">
        <v>8</v>
      </c>
      <c r="E30" s="21"/>
      <c r="F30" s="21"/>
      <c r="G30" s="21"/>
      <c r="H30" s="25"/>
      <c r="I30" s="25">
        <v>5938129.4800000004</v>
      </c>
      <c r="J30" s="21"/>
      <c r="K30" s="111">
        <f>SUM(E30:J30)</f>
        <v>5938129.4800000004</v>
      </c>
      <c r="L30" s="21"/>
      <c r="M30" s="112">
        <f t="shared" ref="M27:M30" si="0">K30</f>
        <v>5938129.4800000004</v>
      </c>
    </row>
    <row r="31" spans="1:13" ht="15" customHeight="1">
      <c r="A31" s="125" t="s">
        <v>570</v>
      </c>
      <c r="B31" s="66"/>
      <c r="C31" s="67"/>
      <c r="D31" s="68"/>
      <c r="E31" s="21"/>
      <c r="F31" s="21"/>
      <c r="G31" s="21"/>
      <c r="H31" s="25">
        <v>8085173.8499999996</v>
      </c>
      <c r="I31" s="111">
        <v>-8044433.4199999999</v>
      </c>
      <c r="J31" s="21"/>
      <c r="K31" s="111">
        <f>SUM(E31:J31)</f>
        <v>40740.429999999702</v>
      </c>
      <c r="L31" s="21"/>
      <c r="M31" s="114">
        <f>K31</f>
        <v>40740.429999999702</v>
      </c>
    </row>
    <row r="32" spans="1:13" ht="15" customHeight="1">
      <c r="A32" s="21" t="s">
        <v>562</v>
      </c>
      <c r="B32" s="66">
        <v>9</v>
      </c>
      <c r="C32" s="67">
        <v>0</v>
      </c>
      <c r="D32" s="68">
        <v>9</v>
      </c>
      <c r="E32" s="21"/>
      <c r="F32" s="21"/>
      <c r="G32" s="21"/>
      <c r="H32" s="21"/>
      <c r="I32" s="25"/>
      <c r="J32" s="21"/>
      <c r="K32" s="111"/>
      <c r="L32" s="21"/>
      <c r="M32" s="114"/>
    </row>
    <row r="33" spans="1:13" ht="15" customHeight="1">
      <c r="A33" s="21" t="s">
        <v>563</v>
      </c>
      <c r="B33" s="66">
        <v>9</v>
      </c>
      <c r="C33" s="67">
        <v>1</v>
      </c>
      <c r="D33" s="68">
        <v>0</v>
      </c>
      <c r="E33" s="21"/>
      <c r="F33" s="21"/>
      <c r="G33" s="21"/>
      <c r="H33" s="21"/>
      <c r="I33" s="21"/>
      <c r="J33" s="21"/>
      <c r="K33" s="111"/>
      <c r="L33" s="21"/>
      <c r="M33" s="114"/>
    </row>
    <row r="34" spans="1:13" ht="31.5" customHeight="1">
      <c r="A34" s="21" t="s">
        <v>564</v>
      </c>
      <c r="B34" s="126">
        <v>9</v>
      </c>
      <c r="C34" s="127">
        <v>1</v>
      </c>
      <c r="D34" s="128">
        <v>1</v>
      </c>
      <c r="E34" s="21"/>
      <c r="F34" s="21"/>
      <c r="G34" s="21"/>
      <c r="H34" s="21"/>
      <c r="I34" s="21"/>
      <c r="J34" s="111">
        <v>-40740.22</v>
      </c>
      <c r="K34" s="111">
        <f>SUM(E34:J34)</f>
        <v>-40740.22</v>
      </c>
      <c r="L34" s="21"/>
      <c r="M34" s="114">
        <f>K34</f>
        <v>-40740.22</v>
      </c>
    </row>
    <row r="35" spans="1:13" ht="15" customHeight="1">
      <c r="A35" s="16" t="s">
        <v>589</v>
      </c>
      <c r="B35" s="126">
        <v>9</v>
      </c>
      <c r="C35" s="127">
        <v>1</v>
      </c>
      <c r="D35" s="128">
        <v>2</v>
      </c>
      <c r="E35" s="114">
        <f>SUM(E26:E34)</f>
        <v>71742580</v>
      </c>
      <c r="F35" s="115"/>
      <c r="G35" s="115"/>
      <c r="H35" s="114">
        <f>SUM(H26:H34)</f>
        <v>42334384.850000001</v>
      </c>
      <c r="I35" s="114">
        <f>SUM(I26:I34)</f>
        <v>10077632.060000001</v>
      </c>
      <c r="J35" s="114">
        <f>SUM(J26:J34)</f>
        <v>-141805.11800000002</v>
      </c>
      <c r="K35" s="112">
        <f>SUM(E35:J35)</f>
        <v>124012791.792</v>
      </c>
      <c r="L35" s="115"/>
      <c r="M35" s="114">
        <f>K35</f>
        <v>124012791.792</v>
      </c>
    </row>
    <row r="36" spans="1:13" ht="15.75" customHeight="1">
      <c r="A36" s="21" t="s">
        <v>565</v>
      </c>
      <c r="B36" s="66">
        <v>9</v>
      </c>
      <c r="C36" s="67">
        <v>1</v>
      </c>
      <c r="D36" s="68">
        <v>3</v>
      </c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5" customHeight="1">
      <c r="A37" s="21" t="s">
        <v>566</v>
      </c>
      <c r="B37" s="66">
        <v>9</v>
      </c>
      <c r="C37" s="67">
        <v>1</v>
      </c>
      <c r="D37" s="68">
        <v>4</v>
      </c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5" customHeight="1">
      <c r="A38" s="289" t="s">
        <v>590</v>
      </c>
      <c r="B38" s="175">
        <v>9</v>
      </c>
      <c r="C38" s="179">
        <v>1</v>
      </c>
      <c r="D38" s="178">
        <v>5</v>
      </c>
      <c r="E38" s="285">
        <f>SUM(E35:E37)</f>
        <v>71742580</v>
      </c>
      <c r="F38" s="285"/>
      <c r="G38" s="285"/>
      <c r="H38" s="285">
        <f>SUM(H35:H37)</f>
        <v>42334384.850000001</v>
      </c>
      <c r="I38" s="285">
        <f>SUM(I35:I37)</f>
        <v>10077632.060000001</v>
      </c>
      <c r="J38" s="285">
        <f>SUM(J35:J37)</f>
        <v>-141805.11800000002</v>
      </c>
      <c r="K38" s="285">
        <f>SUM(E38:J38)</f>
        <v>124012791.792</v>
      </c>
      <c r="L38" s="285"/>
      <c r="M38" s="285">
        <f>K38</f>
        <v>124012791.792</v>
      </c>
    </row>
    <row r="39" spans="1:13" ht="2.25" customHeight="1">
      <c r="A39" s="290"/>
      <c r="B39" s="175"/>
      <c r="C39" s="179"/>
      <c r="D39" s="178"/>
      <c r="E39" s="286"/>
      <c r="F39" s="286"/>
      <c r="G39" s="286"/>
      <c r="H39" s="286"/>
      <c r="I39" s="286"/>
      <c r="J39" s="286"/>
      <c r="K39" s="286"/>
      <c r="L39" s="286"/>
      <c r="M39" s="286">
        <f>K39</f>
        <v>0</v>
      </c>
    </row>
    <row r="40" spans="1:13" ht="15" customHeight="1">
      <c r="A40" s="21" t="s">
        <v>567</v>
      </c>
      <c r="B40" s="66">
        <v>9</v>
      </c>
      <c r="C40" s="67">
        <v>1</v>
      </c>
      <c r="D40" s="68">
        <v>6</v>
      </c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5" customHeight="1">
      <c r="A41" s="21" t="s">
        <v>568</v>
      </c>
      <c r="B41" s="66">
        <v>9</v>
      </c>
      <c r="C41" s="67">
        <v>1</v>
      </c>
      <c r="D41" s="68">
        <v>7</v>
      </c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27" customHeight="1">
      <c r="A42" s="21" t="s">
        <v>569</v>
      </c>
      <c r="B42" s="66">
        <v>9</v>
      </c>
      <c r="C42" s="67">
        <v>1</v>
      </c>
      <c r="D42" s="68">
        <v>8</v>
      </c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5" customHeight="1">
      <c r="A43" s="125" t="s">
        <v>571</v>
      </c>
      <c r="B43" s="122">
        <v>9</v>
      </c>
      <c r="C43" s="124">
        <v>1</v>
      </c>
      <c r="D43" s="123">
        <v>9</v>
      </c>
      <c r="E43" s="21"/>
      <c r="F43" s="21"/>
      <c r="G43" s="21"/>
      <c r="H43" s="25"/>
      <c r="I43" s="111">
        <v>-4747210.49</v>
      </c>
      <c r="J43" s="21"/>
      <c r="K43" s="111">
        <f>SUM(E43:J43)</f>
        <v>-4747210.49</v>
      </c>
      <c r="L43" s="130"/>
      <c r="M43" s="112">
        <f>+K43</f>
        <v>-4747210.49</v>
      </c>
    </row>
    <row r="44" spans="1:13" ht="15" customHeight="1">
      <c r="A44" s="125" t="s">
        <v>570</v>
      </c>
      <c r="B44" s="66"/>
      <c r="C44" s="67"/>
      <c r="D44" s="68"/>
      <c r="E44" s="21"/>
      <c r="F44" s="21"/>
      <c r="G44" s="21"/>
      <c r="H44" s="25"/>
      <c r="I44" s="111"/>
      <c r="J44" s="21"/>
      <c r="K44" s="25"/>
      <c r="L44" s="21"/>
      <c r="M44" s="24"/>
    </row>
    <row r="45" spans="1:13" ht="15" customHeight="1">
      <c r="A45" s="21" t="s">
        <v>572</v>
      </c>
      <c r="B45" s="66">
        <v>9</v>
      </c>
      <c r="C45" s="67">
        <v>2</v>
      </c>
      <c r="D45" s="68">
        <v>0</v>
      </c>
      <c r="E45" s="25">
        <v>6557290.3200000003</v>
      </c>
      <c r="F45" s="21"/>
      <c r="G45" s="21"/>
      <c r="H45" s="25">
        <v>2693397.42</v>
      </c>
      <c r="I45" s="25"/>
      <c r="J45" s="21"/>
      <c r="K45" s="25">
        <f>SUM(E45:J45)</f>
        <v>9250687.7400000002</v>
      </c>
      <c r="L45" s="21"/>
      <c r="M45" s="24">
        <f>+K45</f>
        <v>9250687.7400000002</v>
      </c>
    </row>
    <row r="46" spans="1:13" ht="15" customHeight="1">
      <c r="A46" s="21" t="s">
        <v>573</v>
      </c>
      <c r="B46" s="66">
        <v>9</v>
      </c>
      <c r="C46" s="67">
        <v>2</v>
      </c>
      <c r="D46" s="68">
        <v>1</v>
      </c>
      <c r="E46" s="21"/>
      <c r="F46" s="21"/>
      <c r="G46" s="21"/>
      <c r="H46" s="21"/>
      <c r="I46" s="21"/>
      <c r="J46" s="21"/>
      <c r="K46" s="25"/>
      <c r="L46" s="21"/>
      <c r="M46" s="24"/>
    </row>
    <row r="47" spans="1:13" ht="15" customHeight="1">
      <c r="A47" s="21" t="s">
        <v>574</v>
      </c>
      <c r="B47" s="66">
        <v>9</v>
      </c>
      <c r="C47" s="67">
        <v>2</v>
      </c>
      <c r="D47" s="68">
        <v>2</v>
      </c>
      <c r="E47" s="21"/>
      <c r="F47" s="21"/>
      <c r="G47" s="21"/>
      <c r="H47" s="111"/>
      <c r="I47" s="25">
        <v>23172.42</v>
      </c>
      <c r="J47" s="111">
        <v>-23172.22</v>
      </c>
      <c r="K47" s="111"/>
      <c r="L47" s="21"/>
      <c r="M47" s="112"/>
    </row>
    <row r="48" spans="1:13" ht="15" customHeight="1">
      <c r="A48" s="289" t="s">
        <v>592</v>
      </c>
      <c r="B48" s="175">
        <v>9</v>
      </c>
      <c r="C48" s="179">
        <v>2</v>
      </c>
      <c r="D48" s="178">
        <v>3</v>
      </c>
      <c r="E48" s="285">
        <f>SUM(E38:E47)</f>
        <v>78299870.319999993</v>
      </c>
      <c r="F48" s="285"/>
      <c r="G48" s="285"/>
      <c r="H48" s="285">
        <f>SUM(H38:H47)</f>
        <v>45027782.270000003</v>
      </c>
      <c r="I48" s="285">
        <f>SUM(I38:I47)</f>
        <v>5353593.99</v>
      </c>
      <c r="J48" s="285">
        <f>SUM(J38:J47)</f>
        <v>-164977.33800000002</v>
      </c>
      <c r="K48" s="285">
        <f>SUM(E48:J49)</f>
        <v>128516269.242</v>
      </c>
      <c r="L48" s="287"/>
      <c r="M48" s="285">
        <f>+K48</f>
        <v>128516269.242</v>
      </c>
    </row>
    <row r="49" spans="1:13" ht="2.25" customHeight="1">
      <c r="A49" s="290" t="s">
        <v>575</v>
      </c>
      <c r="B49" s="175"/>
      <c r="C49" s="179"/>
      <c r="D49" s="178"/>
      <c r="E49" s="286"/>
      <c r="F49" s="286"/>
      <c r="G49" s="286"/>
      <c r="H49" s="286"/>
      <c r="I49" s="286"/>
      <c r="J49" s="286"/>
      <c r="K49" s="286"/>
      <c r="L49" s="288"/>
      <c r="M49" s="286">
        <f>+K49</f>
        <v>0</v>
      </c>
    </row>
    <row r="50" spans="1:13">
      <c r="A50" s="27"/>
    </row>
    <row r="52" spans="1:13">
      <c r="A52" s="1" t="s">
        <v>143</v>
      </c>
      <c r="E52" s="56" t="s">
        <v>337</v>
      </c>
      <c r="F52" s="56"/>
      <c r="G52" s="56"/>
      <c r="H52" s="56"/>
      <c r="M52" s="1" t="s">
        <v>338</v>
      </c>
    </row>
    <row r="53" spans="1:13">
      <c r="A53" s="1" t="s">
        <v>580</v>
      </c>
      <c r="E53" s="284" t="s">
        <v>20</v>
      </c>
      <c r="F53" s="284"/>
      <c r="G53" s="284"/>
      <c r="H53" s="284"/>
      <c r="I53" s="1" t="s">
        <v>339</v>
      </c>
      <c r="M53" s="31" t="s">
        <v>21</v>
      </c>
    </row>
    <row r="54" spans="1:13">
      <c r="E54" s="284" t="s">
        <v>340</v>
      </c>
      <c r="F54" s="284"/>
      <c r="G54" s="284"/>
      <c r="H54" s="284"/>
    </row>
  </sheetData>
  <mergeCells count="52">
    <mergeCell ref="A10:M10"/>
    <mergeCell ref="L2:M2"/>
    <mergeCell ref="B3:I3"/>
    <mergeCell ref="J3:M3"/>
    <mergeCell ref="B4:I4"/>
    <mergeCell ref="J4:M4"/>
    <mergeCell ref="B5:I5"/>
    <mergeCell ref="J5:M5"/>
    <mergeCell ref="B6:I6"/>
    <mergeCell ref="J6:M6"/>
    <mergeCell ref="B7:I7"/>
    <mergeCell ref="J7:M7"/>
    <mergeCell ref="A9:M9"/>
    <mergeCell ref="A16:A19"/>
    <mergeCell ref="B16:D21"/>
    <mergeCell ref="E16:K17"/>
    <mergeCell ref="L16:L21"/>
    <mergeCell ref="M16:M19"/>
    <mergeCell ref="E18:K18"/>
    <mergeCell ref="E19:E21"/>
    <mergeCell ref="G19:G21"/>
    <mergeCell ref="H19:H21"/>
    <mergeCell ref="I19:I21"/>
    <mergeCell ref="J38:J39"/>
    <mergeCell ref="K38:K39"/>
    <mergeCell ref="B22:D22"/>
    <mergeCell ref="A38:A39"/>
    <mergeCell ref="B38:B39"/>
    <mergeCell ref="C38:C39"/>
    <mergeCell ref="D38:D39"/>
    <mergeCell ref="E38:E39"/>
    <mergeCell ref="M48:M49"/>
    <mergeCell ref="E53:H53"/>
    <mergeCell ref="L38:L39"/>
    <mergeCell ref="M38:M39"/>
    <mergeCell ref="A48:A49"/>
    <mergeCell ref="B48:B49"/>
    <mergeCell ref="C48:C49"/>
    <mergeCell ref="D48:D49"/>
    <mergeCell ref="E48:E49"/>
    <mergeCell ref="F48:F49"/>
    <mergeCell ref="G48:G49"/>
    <mergeCell ref="H48:H49"/>
    <mergeCell ref="F38:F39"/>
    <mergeCell ref="G38:G39"/>
    <mergeCell ref="H38:H39"/>
    <mergeCell ref="I38:I39"/>
    <mergeCell ref="E54:H54"/>
    <mergeCell ref="I48:I49"/>
    <mergeCell ref="J48:J49"/>
    <mergeCell ref="K48:K49"/>
    <mergeCell ref="L48:L49"/>
  </mergeCells>
  <printOptions horizontalCentered="1" verticalCentered="1"/>
  <pageMargins left="0.19685039370078741" right="0.19685039370078741" top="0.19685039370078741" bottom="0.19685039370078741" header="0" footer="0"/>
  <pageSetup paperSize="9"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H26" sqref="H26"/>
    </sheetView>
  </sheetViews>
  <sheetFormatPr defaultRowHeight="14.1" customHeight="1"/>
  <cols>
    <col min="1" max="3" width="20.7109375" style="120" customWidth="1"/>
    <col min="4" max="5" width="20.7109375" style="33" customWidth="1"/>
    <col min="6" max="256" width="9.140625" style="33"/>
    <col min="257" max="261" width="20.7109375" style="33" customWidth="1"/>
    <col min="262" max="512" width="9.140625" style="33"/>
    <col min="513" max="517" width="20.7109375" style="33" customWidth="1"/>
    <col min="518" max="768" width="9.140625" style="33"/>
    <col min="769" max="773" width="20.7109375" style="33" customWidth="1"/>
    <col min="774" max="1024" width="9.140625" style="33"/>
    <col min="1025" max="1029" width="20.7109375" style="33" customWidth="1"/>
    <col min="1030" max="1280" width="9.140625" style="33"/>
    <col min="1281" max="1285" width="20.7109375" style="33" customWidth="1"/>
    <col min="1286" max="1536" width="9.140625" style="33"/>
    <col min="1537" max="1541" width="20.7109375" style="33" customWidth="1"/>
    <col min="1542" max="1792" width="9.140625" style="33"/>
    <col min="1793" max="1797" width="20.7109375" style="33" customWidth="1"/>
    <col min="1798" max="2048" width="9.140625" style="33"/>
    <col min="2049" max="2053" width="20.7109375" style="33" customWidth="1"/>
    <col min="2054" max="2304" width="9.140625" style="33"/>
    <col min="2305" max="2309" width="20.7109375" style="33" customWidth="1"/>
    <col min="2310" max="2560" width="9.140625" style="33"/>
    <col min="2561" max="2565" width="20.7109375" style="33" customWidth="1"/>
    <col min="2566" max="2816" width="9.140625" style="33"/>
    <col min="2817" max="2821" width="20.7109375" style="33" customWidth="1"/>
    <col min="2822" max="3072" width="9.140625" style="33"/>
    <col min="3073" max="3077" width="20.7109375" style="33" customWidth="1"/>
    <col min="3078" max="3328" width="9.140625" style="33"/>
    <col min="3329" max="3333" width="20.7109375" style="33" customWidth="1"/>
    <col min="3334" max="3584" width="9.140625" style="33"/>
    <col min="3585" max="3589" width="20.7109375" style="33" customWidth="1"/>
    <col min="3590" max="3840" width="9.140625" style="33"/>
    <col min="3841" max="3845" width="20.7109375" style="33" customWidth="1"/>
    <col min="3846" max="4096" width="9.140625" style="33"/>
    <col min="4097" max="4101" width="20.7109375" style="33" customWidth="1"/>
    <col min="4102" max="4352" width="9.140625" style="33"/>
    <col min="4353" max="4357" width="20.7109375" style="33" customWidth="1"/>
    <col min="4358" max="4608" width="9.140625" style="33"/>
    <col min="4609" max="4613" width="20.7109375" style="33" customWidth="1"/>
    <col min="4614" max="4864" width="9.140625" style="33"/>
    <col min="4865" max="4869" width="20.7109375" style="33" customWidth="1"/>
    <col min="4870" max="5120" width="9.140625" style="33"/>
    <col min="5121" max="5125" width="20.7109375" style="33" customWidth="1"/>
    <col min="5126" max="5376" width="9.140625" style="33"/>
    <col min="5377" max="5381" width="20.7109375" style="33" customWidth="1"/>
    <col min="5382" max="5632" width="9.140625" style="33"/>
    <col min="5633" max="5637" width="20.7109375" style="33" customWidth="1"/>
    <col min="5638" max="5888" width="9.140625" style="33"/>
    <col min="5889" max="5893" width="20.7109375" style="33" customWidth="1"/>
    <col min="5894" max="6144" width="9.140625" style="33"/>
    <col min="6145" max="6149" width="20.7109375" style="33" customWidth="1"/>
    <col min="6150" max="6400" width="9.140625" style="33"/>
    <col min="6401" max="6405" width="20.7109375" style="33" customWidth="1"/>
    <col min="6406" max="6656" width="9.140625" style="33"/>
    <col min="6657" max="6661" width="20.7109375" style="33" customWidth="1"/>
    <col min="6662" max="6912" width="9.140625" style="33"/>
    <col min="6913" max="6917" width="20.7109375" style="33" customWidth="1"/>
    <col min="6918" max="7168" width="9.140625" style="33"/>
    <col min="7169" max="7173" width="20.7109375" style="33" customWidth="1"/>
    <col min="7174" max="7424" width="9.140625" style="33"/>
    <col min="7425" max="7429" width="20.7109375" style="33" customWidth="1"/>
    <col min="7430" max="7680" width="9.140625" style="33"/>
    <col min="7681" max="7685" width="20.7109375" style="33" customWidth="1"/>
    <col min="7686" max="7936" width="9.140625" style="33"/>
    <col min="7937" max="7941" width="20.7109375" style="33" customWidth="1"/>
    <col min="7942" max="8192" width="9.140625" style="33"/>
    <col min="8193" max="8197" width="20.7109375" style="33" customWidth="1"/>
    <col min="8198" max="8448" width="9.140625" style="33"/>
    <col min="8449" max="8453" width="20.7109375" style="33" customWidth="1"/>
    <col min="8454" max="8704" width="9.140625" style="33"/>
    <col min="8705" max="8709" width="20.7109375" style="33" customWidth="1"/>
    <col min="8710" max="8960" width="9.140625" style="33"/>
    <col min="8961" max="8965" width="20.7109375" style="33" customWidth="1"/>
    <col min="8966" max="9216" width="9.140625" style="33"/>
    <col min="9217" max="9221" width="20.7109375" style="33" customWidth="1"/>
    <col min="9222" max="9472" width="9.140625" style="33"/>
    <col min="9473" max="9477" width="20.7109375" style="33" customWidth="1"/>
    <col min="9478" max="9728" width="9.140625" style="33"/>
    <col min="9729" max="9733" width="20.7109375" style="33" customWidth="1"/>
    <col min="9734" max="9984" width="9.140625" style="33"/>
    <col min="9985" max="9989" width="20.7109375" style="33" customWidth="1"/>
    <col min="9990" max="10240" width="9.140625" style="33"/>
    <col min="10241" max="10245" width="20.7109375" style="33" customWidth="1"/>
    <col min="10246" max="10496" width="9.140625" style="33"/>
    <col min="10497" max="10501" width="20.7109375" style="33" customWidth="1"/>
    <col min="10502" max="10752" width="9.140625" style="33"/>
    <col min="10753" max="10757" width="20.7109375" style="33" customWidth="1"/>
    <col min="10758" max="11008" width="9.140625" style="33"/>
    <col min="11009" max="11013" width="20.7109375" style="33" customWidth="1"/>
    <col min="11014" max="11264" width="9.140625" style="33"/>
    <col min="11265" max="11269" width="20.7109375" style="33" customWidth="1"/>
    <col min="11270" max="11520" width="9.140625" style="33"/>
    <col min="11521" max="11525" width="20.7109375" style="33" customWidth="1"/>
    <col min="11526" max="11776" width="9.140625" style="33"/>
    <col min="11777" max="11781" width="20.7109375" style="33" customWidth="1"/>
    <col min="11782" max="12032" width="9.140625" style="33"/>
    <col min="12033" max="12037" width="20.7109375" style="33" customWidth="1"/>
    <col min="12038" max="12288" width="9.140625" style="33"/>
    <col min="12289" max="12293" width="20.7109375" style="33" customWidth="1"/>
    <col min="12294" max="12544" width="9.140625" style="33"/>
    <col min="12545" max="12549" width="20.7109375" style="33" customWidth="1"/>
    <col min="12550" max="12800" width="9.140625" style="33"/>
    <col min="12801" max="12805" width="20.7109375" style="33" customWidth="1"/>
    <col min="12806" max="13056" width="9.140625" style="33"/>
    <col min="13057" max="13061" width="20.7109375" style="33" customWidth="1"/>
    <col min="13062" max="13312" width="9.140625" style="33"/>
    <col min="13313" max="13317" width="20.7109375" style="33" customWidth="1"/>
    <col min="13318" max="13568" width="9.140625" style="33"/>
    <col min="13569" max="13573" width="20.7109375" style="33" customWidth="1"/>
    <col min="13574" max="13824" width="9.140625" style="33"/>
    <col min="13825" max="13829" width="20.7109375" style="33" customWidth="1"/>
    <col min="13830" max="14080" width="9.140625" style="33"/>
    <col min="14081" max="14085" width="20.7109375" style="33" customWidth="1"/>
    <col min="14086" max="14336" width="9.140625" style="33"/>
    <col min="14337" max="14341" width="20.7109375" style="33" customWidth="1"/>
    <col min="14342" max="14592" width="9.140625" style="33"/>
    <col min="14593" max="14597" width="20.7109375" style="33" customWidth="1"/>
    <col min="14598" max="14848" width="9.140625" style="33"/>
    <col min="14849" max="14853" width="20.7109375" style="33" customWidth="1"/>
    <col min="14854" max="15104" width="9.140625" style="33"/>
    <col min="15105" max="15109" width="20.7109375" style="33" customWidth="1"/>
    <col min="15110" max="15360" width="9.140625" style="33"/>
    <col min="15361" max="15365" width="20.7109375" style="33" customWidth="1"/>
    <col min="15366" max="15616" width="9.140625" style="33"/>
    <col min="15617" max="15621" width="20.7109375" style="33" customWidth="1"/>
    <col min="15622" max="15872" width="9.140625" style="33"/>
    <col min="15873" max="15877" width="20.7109375" style="33" customWidth="1"/>
    <col min="15878" max="16128" width="9.140625" style="33"/>
    <col min="16129" max="16133" width="20.7109375" style="33" customWidth="1"/>
    <col min="16134" max="16384" width="9.140625" style="33"/>
  </cols>
  <sheetData>
    <row r="1" spans="1:13" ht="14.1" customHeight="1">
      <c r="A1" s="313" t="s">
        <v>576</v>
      </c>
      <c r="B1" s="313"/>
      <c r="C1" s="313"/>
      <c r="D1" s="159" t="s">
        <v>27</v>
      </c>
      <c r="E1" s="159"/>
      <c r="G1" s="34"/>
      <c r="H1" s="34"/>
      <c r="I1" s="35"/>
      <c r="K1" s="35"/>
      <c r="L1" s="35"/>
      <c r="M1" s="35"/>
    </row>
    <row r="2" spans="1:13" s="116" customFormat="1" ht="27" customHeight="1">
      <c r="A2" s="314" t="s">
        <v>577</v>
      </c>
      <c r="B2" s="314"/>
      <c r="C2" s="314"/>
      <c r="D2" s="315" t="s">
        <v>539</v>
      </c>
      <c r="E2" s="315"/>
      <c r="G2" s="117"/>
      <c r="H2" s="117"/>
      <c r="I2" s="118"/>
      <c r="K2" s="118"/>
      <c r="L2" s="118"/>
      <c r="M2" s="118"/>
    </row>
    <row r="3" spans="1:13" ht="14.1" customHeight="1">
      <c r="A3" s="316"/>
      <c r="B3" s="316"/>
      <c r="C3" s="316"/>
      <c r="D3" s="317"/>
      <c r="E3" s="317"/>
      <c r="F3" s="37"/>
      <c r="G3" s="37"/>
      <c r="H3" s="37"/>
      <c r="I3" s="37"/>
      <c r="J3" s="37"/>
      <c r="K3" s="37"/>
      <c r="L3" s="37"/>
      <c r="M3" s="37"/>
    </row>
    <row r="4" spans="1:13" ht="30" customHeight="1" thickBot="1">
      <c r="A4" s="161" t="s">
        <v>578</v>
      </c>
      <c r="B4" s="162"/>
      <c r="C4" s="163"/>
      <c r="D4" s="161" t="s">
        <v>579</v>
      </c>
      <c r="E4" s="163"/>
      <c r="F4" s="37"/>
      <c r="G4" s="37"/>
      <c r="H4" s="37"/>
      <c r="I4" s="37"/>
      <c r="J4" s="37"/>
      <c r="K4" s="37"/>
      <c r="L4" s="37"/>
      <c r="M4" s="37"/>
    </row>
    <row r="5" spans="1:13" ht="15" customHeight="1" thickTop="1">
      <c r="A5" s="308"/>
      <c r="B5" s="309"/>
      <c r="C5" s="310"/>
      <c r="D5" s="311"/>
      <c r="E5" s="312"/>
    </row>
    <row r="6" spans="1:13" ht="15.75" customHeight="1">
      <c r="A6" s="298" t="str">
        <f>IF('[3]Tabela F'!A6:C6&gt;0,'[3]Tabela F'!A6:C6,"")</f>
        <v/>
      </c>
      <c r="B6" s="299"/>
      <c r="C6" s="300"/>
      <c r="D6" s="301" t="str">
        <f>IF('[3]Tabela F'!D6:E6&gt;0,'[3]Tabela F'!D6:E6,"")</f>
        <v/>
      </c>
      <c r="E6" s="302"/>
    </row>
    <row r="7" spans="1:13" ht="15" customHeight="1">
      <c r="A7" s="298" t="str">
        <f>IF('[3]Tabela F'!A7:C7&gt;0,'[3]Tabela F'!A7:C7,"")</f>
        <v/>
      </c>
      <c r="B7" s="299"/>
      <c r="C7" s="300"/>
      <c r="D7" s="301" t="str">
        <f>IF('[3]Tabela F'!D7:E7&gt;0,'[3]Tabela F'!D7:E7,"")</f>
        <v/>
      </c>
      <c r="E7" s="302"/>
    </row>
    <row r="8" spans="1:13" ht="15" customHeight="1">
      <c r="A8" s="298" t="str">
        <f>IF('[3]Tabela F'!A8:C8&gt;0,'[3]Tabela F'!A8:C8,"")</f>
        <v/>
      </c>
      <c r="B8" s="299"/>
      <c r="C8" s="300"/>
      <c r="D8" s="301" t="str">
        <f>IF('[3]Tabela F'!D8:E8&gt;0,'[3]Tabela F'!D8:E8,"")</f>
        <v/>
      </c>
      <c r="E8" s="302"/>
    </row>
    <row r="9" spans="1:13" ht="15" customHeight="1">
      <c r="A9" s="298" t="str">
        <f>IF('[3]Tabela F'!A9:C9&gt;0,'[3]Tabela F'!A9:C9,"")</f>
        <v/>
      </c>
      <c r="B9" s="299"/>
      <c r="C9" s="300"/>
      <c r="D9" s="301" t="str">
        <f>IF('[3]Tabela F'!D9:E9&gt;0,'[3]Tabela F'!D9:E9,"")</f>
        <v/>
      </c>
      <c r="E9" s="302"/>
    </row>
    <row r="10" spans="1:13" ht="15.75" customHeight="1">
      <c r="A10" s="298" t="str">
        <f>IF('[3]Tabela F'!A10:C10&gt;0,'[3]Tabela F'!A10:C10,"")</f>
        <v/>
      </c>
      <c r="B10" s="299"/>
      <c r="C10" s="300"/>
      <c r="D10" s="301" t="str">
        <f>IF('[3]Tabela F'!D10:E10&gt;0,'[3]Tabela F'!D10:E10,"")</f>
        <v/>
      </c>
      <c r="E10" s="302"/>
    </row>
    <row r="11" spans="1:13" ht="15" customHeight="1">
      <c r="A11" s="298" t="str">
        <f>IF('[3]Tabela F'!A11:C11&gt;0,'[3]Tabela F'!A11:C11,"")</f>
        <v/>
      </c>
      <c r="B11" s="299"/>
      <c r="C11" s="300"/>
      <c r="D11" s="301" t="str">
        <f>IF('[3]Tabela F'!D11:E11&gt;0,'[3]Tabela F'!D11:E11,"")</f>
        <v/>
      </c>
      <c r="E11" s="302"/>
    </row>
    <row r="12" spans="1:13" ht="15" customHeight="1">
      <c r="A12" s="298" t="str">
        <f>IF('[3]Tabela F'!A12:C12&gt;0,'[3]Tabela F'!A12:C12,"")</f>
        <v/>
      </c>
      <c r="B12" s="299"/>
      <c r="C12" s="300"/>
      <c r="D12" s="301" t="str">
        <f>IF('[3]Tabela F'!D12:E12&gt;0,'[3]Tabela F'!D12:E12,"")</f>
        <v/>
      </c>
      <c r="E12" s="302"/>
    </row>
    <row r="13" spans="1:13" ht="15" customHeight="1">
      <c r="A13" s="298" t="str">
        <f>IF('[3]Tabela F'!A13:C13&gt;0,'[3]Tabela F'!A13:C13,"")</f>
        <v/>
      </c>
      <c r="B13" s="299"/>
      <c r="C13" s="300"/>
      <c r="D13" s="301" t="str">
        <f>IF('[3]Tabela F'!D13:E13&gt;0,'[3]Tabela F'!D13:E13,"")</f>
        <v/>
      </c>
      <c r="E13" s="302"/>
    </row>
    <row r="14" spans="1:13" ht="15" customHeight="1">
      <c r="A14" s="298" t="str">
        <f>IF('[3]Tabela F'!A14:C14&gt;0,'[3]Tabela F'!A14:C14,"")</f>
        <v/>
      </c>
      <c r="B14" s="299"/>
      <c r="C14" s="300"/>
      <c r="D14" s="301" t="str">
        <f>IF('[3]Tabela F'!D14:E14&gt;0,'[3]Tabela F'!D14:E14,"")</f>
        <v/>
      </c>
      <c r="E14" s="302"/>
    </row>
    <row r="15" spans="1:13" ht="15" customHeight="1">
      <c r="A15" s="298" t="str">
        <f>IF('[3]Tabela F'!A15:C15&gt;0,'[3]Tabela F'!A15:C15,"")</f>
        <v/>
      </c>
      <c r="B15" s="299"/>
      <c r="C15" s="300"/>
      <c r="D15" s="301" t="str">
        <f>IF('[3]Tabela F'!D15:E15&gt;0,'[3]Tabela F'!D15:E15,"")</f>
        <v/>
      </c>
      <c r="E15" s="302"/>
    </row>
    <row r="16" spans="1:13" ht="15" customHeight="1">
      <c r="A16" s="298" t="str">
        <f>IF('[3]Tabela F'!A16:C16&gt;0,'[3]Tabela F'!A16:C16,"")</f>
        <v/>
      </c>
      <c r="B16" s="299"/>
      <c r="C16" s="300"/>
      <c r="D16" s="301" t="str">
        <f>IF('[3]Tabela F'!D16:E16&gt;0,'[3]Tabela F'!D16:E16,"")</f>
        <v/>
      </c>
      <c r="E16" s="302"/>
    </row>
    <row r="17" spans="1:5" ht="16.5" customHeight="1">
      <c r="A17" s="298" t="str">
        <f>IF('[3]Tabela F'!A17:C17&gt;0,'[3]Tabela F'!A17:C17,"")</f>
        <v/>
      </c>
      <c r="B17" s="299"/>
      <c r="C17" s="300"/>
      <c r="D17" s="301" t="str">
        <f>IF('[3]Tabela F'!D17:E17&gt;0,'[3]Tabela F'!D17:E17,"")</f>
        <v/>
      </c>
      <c r="E17" s="302"/>
    </row>
    <row r="18" spans="1:5" ht="15" customHeight="1">
      <c r="A18" s="298" t="str">
        <f>IF('[3]Tabela F'!A18:C18&gt;0,'[3]Tabela F'!A18:C18,"")</f>
        <v/>
      </c>
      <c r="B18" s="299"/>
      <c r="C18" s="300"/>
      <c r="D18" s="301" t="str">
        <f>IF('[3]Tabela F'!D18:E18&gt;0,'[3]Tabela F'!D18:E18,"")</f>
        <v/>
      </c>
      <c r="E18" s="302"/>
    </row>
    <row r="19" spans="1:5" ht="15" customHeight="1">
      <c r="A19" s="298" t="str">
        <f>IF('[3]Tabela F'!A19:C19&gt;0,'[3]Tabela F'!A19:C19,"")</f>
        <v/>
      </c>
      <c r="B19" s="299"/>
      <c r="C19" s="300"/>
      <c r="D19" s="301" t="str">
        <f>IF('[3]Tabela F'!D19:E19&gt;0,'[3]Tabela F'!D19:E19,"")</f>
        <v/>
      </c>
      <c r="E19" s="302"/>
    </row>
    <row r="20" spans="1:5" ht="15" customHeight="1">
      <c r="A20" s="298" t="str">
        <f>IF('[3]Tabela F'!A20:C20&gt;0,'[3]Tabela F'!A20:C20,"")</f>
        <v/>
      </c>
      <c r="B20" s="299"/>
      <c r="C20" s="300"/>
      <c r="D20" s="301" t="str">
        <f>IF('[3]Tabela F'!D20:E20&gt;0,'[3]Tabela F'!D20:E20,"")</f>
        <v/>
      </c>
      <c r="E20" s="302"/>
    </row>
    <row r="21" spans="1:5" ht="15.75" customHeight="1">
      <c r="A21" s="298" t="str">
        <f>IF('[3]Tabela F'!A21:C21&gt;0,'[3]Tabela F'!A21:C21,"")</f>
        <v/>
      </c>
      <c r="B21" s="299"/>
      <c r="C21" s="300"/>
      <c r="D21" s="301" t="str">
        <f>IF('[3]Tabela F'!D21:E21&gt;0,'[3]Tabela F'!D21:E21,"")</f>
        <v/>
      </c>
      <c r="E21" s="302"/>
    </row>
    <row r="22" spans="1:5" ht="15" customHeight="1">
      <c r="A22" s="298" t="str">
        <f>IF('[3]Tabela F'!A22:C22&gt;0,'[3]Tabela F'!A22:C22,"")</f>
        <v/>
      </c>
      <c r="B22" s="299"/>
      <c r="C22" s="300"/>
      <c r="D22" s="301" t="str">
        <f>IF('[3]Tabela F'!D22:E22&gt;0,'[3]Tabela F'!D22:E22,"")</f>
        <v/>
      </c>
      <c r="E22" s="302"/>
    </row>
    <row r="23" spans="1:5" ht="15" customHeight="1">
      <c r="A23" s="298" t="str">
        <f>IF('[3]Tabela F'!A23:C23&gt;0,'[3]Tabela F'!A23:C23,"")</f>
        <v/>
      </c>
      <c r="B23" s="299"/>
      <c r="C23" s="300"/>
      <c r="D23" s="301" t="str">
        <f>IF('[3]Tabela F'!D23:E23&gt;0,'[3]Tabela F'!D23:E23,"")</f>
        <v/>
      </c>
      <c r="E23" s="302"/>
    </row>
    <row r="24" spans="1:5" ht="15" customHeight="1">
      <c r="A24" s="298" t="str">
        <f>IF('[3]Tabela F'!A24:C24&gt;0,'[3]Tabela F'!A24:C24,"")</f>
        <v/>
      </c>
      <c r="B24" s="299"/>
      <c r="C24" s="300"/>
      <c r="D24" s="301" t="str">
        <f>IF('[3]Tabela F'!D24:E24&gt;0,'[3]Tabela F'!D24:E24,"")</f>
        <v/>
      </c>
      <c r="E24" s="302"/>
    </row>
    <row r="25" spans="1:5" ht="15.75" customHeight="1">
      <c r="A25" s="298" t="str">
        <f>IF('[3]Tabela F'!A25:C25&gt;0,'[3]Tabela F'!A25:C25,"")</f>
        <v/>
      </c>
      <c r="B25" s="299"/>
      <c r="C25" s="300"/>
      <c r="D25" s="301" t="str">
        <f>IF('[3]Tabela F'!D25:E25&gt;0,'[3]Tabela F'!D25:E25,"")</f>
        <v/>
      </c>
      <c r="E25" s="302"/>
    </row>
    <row r="26" spans="1:5" ht="16.5" customHeight="1">
      <c r="A26" s="298" t="str">
        <f>IF('[3]Tabela F'!A26:C26&gt;0,'[3]Tabela F'!A26:C26,"")</f>
        <v/>
      </c>
      <c r="B26" s="299"/>
      <c r="C26" s="300"/>
      <c r="D26" s="301" t="str">
        <f>IF('[3]Tabela F'!D26:E26&gt;0,'[3]Tabela F'!D26:E26,"")</f>
        <v/>
      </c>
      <c r="E26" s="302"/>
    </row>
    <row r="27" spans="1:5" ht="15" customHeight="1">
      <c r="A27" s="298" t="str">
        <f>IF('[3]Tabela F'!A27:C27&gt;0,'[3]Tabela F'!A27:C27,"")</f>
        <v/>
      </c>
      <c r="B27" s="299"/>
      <c r="C27" s="300"/>
      <c r="D27" s="301" t="str">
        <f>IF('[3]Tabela F'!D27:E27&gt;0,'[3]Tabela F'!D27:E27,"")</f>
        <v/>
      </c>
      <c r="E27" s="302"/>
    </row>
    <row r="28" spans="1:5" ht="15" customHeight="1">
      <c r="A28" s="303" t="str">
        <f>IF('[3]Tabela F'!A28:C28&gt;0,'[3]Tabela F'!A28:C28,"")</f>
        <v/>
      </c>
      <c r="B28" s="304"/>
      <c r="C28" s="305"/>
      <c r="D28" s="306" t="str">
        <f>IF('[3]Tabela F'!D28:E28&gt;0,'[3]Tabela F'!D28:E28,"")</f>
        <v/>
      </c>
      <c r="E28" s="307"/>
    </row>
    <row r="30" spans="1:5" ht="14.1" customHeight="1">
      <c r="A30" s="46" t="s">
        <v>143</v>
      </c>
      <c r="B30" s="47">
        <v>41027</v>
      </c>
      <c r="C30" s="119"/>
      <c r="D30" s="132" t="s">
        <v>144</v>
      </c>
      <c r="E30" s="132"/>
    </row>
    <row r="31" spans="1:5" ht="14.1" customHeight="1">
      <c r="A31" s="48"/>
      <c r="B31" s="48"/>
      <c r="C31" s="48"/>
      <c r="D31" s="142" t="s">
        <v>20</v>
      </c>
      <c r="E31" s="142"/>
    </row>
    <row r="32" spans="1:5" ht="14.1" customHeight="1">
      <c r="A32" s="48"/>
      <c r="B32" s="48"/>
      <c r="C32" s="48"/>
      <c r="D32" s="48"/>
      <c r="E32" s="48"/>
    </row>
    <row r="33" spans="1:5" ht="14.1" customHeight="1">
      <c r="A33" s="48"/>
      <c r="B33" s="48"/>
      <c r="C33" s="48"/>
      <c r="D33" s="132" t="s">
        <v>145</v>
      </c>
      <c r="E33" s="132"/>
    </row>
    <row r="34" spans="1:5" ht="14.1" customHeight="1">
      <c r="A34" s="48"/>
      <c r="B34" s="48"/>
      <c r="C34" s="48"/>
      <c r="D34" s="133" t="s">
        <v>21</v>
      </c>
      <c r="E34" s="133"/>
    </row>
  </sheetData>
  <mergeCells count="60">
    <mergeCell ref="A1:C1"/>
    <mergeCell ref="D1:E1"/>
    <mergeCell ref="A2:C2"/>
    <mergeCell ref="D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D30:E30"/>
    <mergeCell ref="D31:E31"/>
    <mergeCell ref="D33:E3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A</vt:lpstr>
      <vt:lpstr>Tabela B</vt:lpstr>
      <vt:lpstr>Tabela C</vt:lpstr>
      <vt:lpstr>Tabela E</vt:lpstr>
      <vt:lpstr>Tabela F</vt:lpstr>
      <vt:lpstr>Table G</vt:lpstr>
      <vt:lpstr>'Tabela F'!Print_Area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Stanić</dc:creator>
  <cp:lastModifiedBy>Jasmin Stanić</cp:lastModifiedBy>
  <cp:lastPrinted>2012-05-04T12:58:59Z</cp:lastPrinted>
  <dcterms:created xsi:type="dcterms:W3CDTF">2012-03-27T07:03:23Z</dcterms:created>
  <dcterms:modified xsi:type="dcterms:W3CDTF">2012-10-17T09:20:28Z</dcterms:modified>
</cp:coreProperties>
</file>