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480" windowHeight="11385" activeTab="5"/>
  </bookViews>
  <sheets>
    <sheet name="Table A" sheetId="3" r:id="rId1"/>
    <sheet name="Tabela B" sheetId="4" r:id="rId2"/>
    <sheet name="Tabela C" sheetId="5" r:id="rId3"/>
    <sheet name="Tabela D" sheetId="8" r:id="rId4"/>
    <sheet name="Tabela F" sheetId="6" r:id="rId5"/>
    <sheet name="Table G" sheetId="7" r:id="rId6"/>
  </sheets>
  <externalReferences>
    <externalReference r:id="rId7"/>
  </externalReferences>
  <definedNames>
    <definedName name="_xlnm.Print_Area" localSheetId="3">'Tabela D'!$A$1:$F$52</definedName>
    <definedName name="_xlnm.Print_Area" localSheetId="4">'Tabela F'!$A$1:$J$26</definedName>
  </definedNames>
  <calcPr calcId="124519"/>
</workbook>
</file>

<file path=xl/calcChain.xml><?xml version="1.0" encoding="utf-8"?>
<calcChain xmlns="http://schemas.openxmlformats.org/spreadsheetml/2006/main">
  <c r="L36" i="6"/>
  <c r="J36"/>
  <c r="H71" i="8"/>
  <c r="I70"/>
  <c r="H70"/>
  <c r="I68"/>
  <c r="I73"/>
  <c r="I77" s="1"/>
  <c r="H68"/>
  <c r="I22" i="4"/>
  <c r="L44" i="6"/>
  <c r="J44"/>
  <c r="J43"/>
  <c r="L42"/>
  <c r="J42"/>
  <c r="E34"/>
  <c r="E37" s="1"/>
  <c r="L30"/>
  <c r="J30"/>
  <c r="E26"/>
  <c r="L23"/>
  <c r="J23"/>
  <c r="I71" i="8"/>
  <c r="I54"/>
  <c r="H54"/>
  <c r="I39"/>
  <c r="H39"/>
  <c r="I38"/>
  <c r="H38"/>
  <c r="I30"/>
  <c r="H30"/>
  <c r="H61"/>
  <c r="H56"/>
  <c r="H48"/>
  <c r="I41"/>
  <c r="H41"/>
  <c r="I61"/>
  <c r="I56"/>
  <c r="I48"/>
  <c r="H73" l="1"/>
  <c r="H77" s="1"/>
  <c r="H48" i="5"/>
  <c r="H36" i="4"/>
  <c r="L43" i="6" l="1"/>
  <c r="J31"/>
  <c r="L31" s="1"/>
  <c r="L47" l="1"/>
  <c r="J45"/>
  <c r="L45" s="1"/>
  <c r="D28" i="7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A18"/>
  <c r="D17"/>
  <c r="A17"/>
  <c r="D16"/>
  <c r="A16"/>
  <c r="D15"/>
  <c r="A15"/>
  <c r="D14"/>
  <c r="A14"/>
  <c r="D13"/>
  <c r="A13"/>
  <c r="D12"/>
  <c r="A12"/>
  <c r="D11"/>
  <c r="A11"/>
  <c r="D10"/>
  <c r="A10"/>
  <c r="D9"/>
  <c r="A9"/>
  <c r="D8"/>
  <c r="A8"/>
  <c r="D7"/>
  <c r="A7"/>
  <c r="D6"/>
  <c r="A6"/>
  <c r="L38" i="6"/>
  <c r="J33"/>
  <c r="L33" s="1"/>
  <c r="I26"/>
  <c r="I34" s="1"/>
  <c r="H26"/>
  <c r="J144" i="5"/>
  <c r="G144"/>
  <c r="J137"/>
  <c r="G137"/>
  <c r="J129"/>
  <c r="G129"/>
  <c r="G128" s="1"/>
  <c r="J119"/>
  <c r="G119"/>
  <c r="J116"/>
  <c r="G116"/>
  <c r="J105"/>
  <c r="G105"/>
  <c r="J99"/>
  <c r="G99"/>
  <c r="J90"/>
  <c r="J89" s="1"/>
  <c r="G90"/>
  <c r="I84"/>
  <c r="I80"/>
  <c r="I79"/>
  <c r="I78"/>
  <c r="I75"/>
  <c r="I73"/>
  <c r="J71"/>
  <c r="H71"/>
  <c r="G71"/>
  <c r="I71" s="1"/>
  <c r="I70"/>
  <c r="I68"/>
  <c r="I67"/>
  <c r="J65"/>
  <c r="H65"/>
  <c r="H61" s="1"/>
  <c r="H53" s="1"/>
  <c r="G65"/>
  <c r="I63"/>
  <c r="J62"/>
  <c r="G62"/>
  <c r="I62" s="1"/>
  <c r="I60"/>
  <c r="I58"/>
  <c r="I57"/>
  <c r="I56"/>
  <c r="I55"/>
  <c r="J54"/>
  <c r="G54"/>
  <c r="I54" s="1"/>
  <c r="I51"/>
  <c r="I50"/>
  <c r="J48"/>
  <c r="G48"/>
  <c r="I48" s="1"/>
  <c r="I47"/>
  <c r="I41"/>
  <c r="I40"/>
  <c r="J39"/>
  <c r="H39"/>
  <c r="G39"/>
  <c r="I31"/>
  <c r="I29"/>
  <c r="I28"/>
  <c r="I27"/>
  <c r="J26"/>
  <c r="H26"/>
  <c r="G26"/>
  <c r="I25"/>
  <c r="I24"/>
  <c r="I22"/>
  <c r="J20"/>
  <c r="J19" s="1"/>
  <c r="H20"/>
  <c r="G20"/>
  <c r="G19"/>
  <c r="I78" i="4"/>
  <c r="H78"/>
  <c r="I67"/>
  <c r="H67"/>
  <c r="I56"/>
  <c r="H56"/>
  <c r="I49"/>
  <c r="H49"/>
  <c r="I36"/>
  <c r="I33" s="1"/>
  <c r="H33"/>
  <c r="I27"/>
  <c r="H27"/>
  <c r="H22"/>
  <c r="I37" i="6" l="1"/>
  <c r="I46" s="1"/>
  <c r="H34"/>
  <c r="J128" i="5"/>
  <c r="J154" s="1"/>
  <c r="J156" s="1"/>
  <c r="G89"/>
  <c r="G154" s="1"/>
  <c r="G156" s="1"/>
  <c r="J61"/>
  <c r="J53" s="1"/>
  <c r="J83" s="1"/>
  <c r="J85" s="1"/>
  <c r="I39"/>
  <c r="I26"/>
  <c r="H19"/>
  <c r="H83" s="1"/>
  <c r="H85" s="1"/>
  <c r="I46" i="4"/>
  <c r="H46"/>
  <c r="G61" i="5"/>
  <c r="I61" s="1"/>
  <c r="H63" i="4"/>
  <c r="H90"/>
  <c r="I63"/>
  <c r="I90"/>
  <c r="I20" i="5"/>
  <c r="I65"/>
  <c r="J26" i="6"/>
  <c r="L26" s="1"/>
  <c r="H46" l="1"/>
  <c r="H37"/>
  <c r="J37" s="1"/>
  <c r="L37" s="1"/>
  <c r="J34"/>
  <c r="L34" s="1"/>
  <c r="I19" i="5"/>
  <c r="I64" i="4"/>
  <c r="I124" s="1"/>
  <c r="I133" s="1"/>
  <c r="I144" s="1"/>
  <c r="I166" s="1"/>
  <c r="I171" s="1"/>
  <c r="I172" s="1"/>
  <c r="H64"/>
  <c r="H124" s="1"/>
  <c r="H133" s="1"/>
  <c r="H144" s="1"/>
  <c r="H168" s="1"/>
  <c r="H169" s="1"/>
  <c r="G53" i="5"/>
  <c r="E46" i="6"/>
  <c r="J46" s="1"/>
  <c r="L46" s="1"/>
  <c r="H166" i="4" l="1"/>
  <c r="H171" s="1"/>
  <c r="H172" s="1"/>
  <c r="I168"/>
  <c r="I169" s="1"/>
  <c r="I53" i="5"/>
  <c r="G83"/>
  <c r="G85" l="1"/>
  <c r="I85" s="1"/>
  <c r="I83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comments2.xml><?xml version="1.0" encoding="utf-8"?>
<comments xmlns="http://schemas.openxmlformats.org/spreadsheetml/2006/main">
  <authors>
    <author>safijaz</author>
  </authors>
  <commentList>
    <comment ref="A24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<sst xmlns="http://schemas.openxmlformats.org/spreadsheetml/2006/main" count="748" uniqueCount="635">
  <si>
    <t>1.</t>
  </si>
  <si>
    <t>2.</t>
  </si>
  <si>
    <t>3.</t>
  </si>
  <si>
    <t>4.</t>
  </si>
  <si>
    <t>5.</t>
  </si>
  <si>
    <t>6.</t>
  </si>
  <si>
    <t>Šefik Handžić</t>
  </si>
  <si>
    <t>Activity code:</t>
  </si>
  <si>
    <t>Form OEI-PD</t>
  </si>
  <si>
    <t>Note</t>
  </si>
  <si>
    <t>AMOUNT</t>
  </si>
  <si>
    <t>Current year</t>
  </si>
  <si>
    <t>Previous year</t>
  </si>
  <si>
    <t xml:space="preserve">Inflows originating from other long-term financial investments </t>
  </si>
  <si>
    <t>Outflows originating from other long-term financial investments</t>
  </si>
  <si>
    <t>Inflows originating from other long-term and short-term liabilities</t>
  </si>
  <si>
    <t>Outflows originating from financial leasing</t>
  </si>
  <si>
    <t>GENERAL INFORMATION</t>
  </si>
  <si>
    <t>Table A</t>
  </si>
  <si>
    <t xml:space="preserve">Description </t>
  </si>
  <si>
    <t xml:space="preserve">Content </t>
  </si>
  <si>
    <t>Registration number issued by the registry of the Commission:</t>
  </si>
  <si>
    <t>1. INFORMATION ABOUT THE ISSUER</t>
  </si>
  <si>
    <t xml:space="preserve"> Full and short company name</t>
  </si>
  <si>
    <t>Bosnalijek, farmaceutska i hemijska industrija, dioničko društvo;
Bosnalijek d.d.</t>
  </si>
  <si>
    <t xml:space="preserve"> Full address (postal code, city, street and number)</t>
  </si>
  <si>
    <t>Jukićeva 53, 71000 Sarajevo</t>
  </si>
  <si>
    <t xml:space="preserve"> Telephone and fax</t>
  </si>
  <si>
    <t>tel: +387 33 254 401;
 fax: +387 33 664 971</t>
  </si>
  <si>
    <t xml:space="preserve"> E-mail</t>
  </si>
  <si>
    <t>info@bosnalijek.ba</t>
  </si>
  <si>
    <t xml:space="preserve"> Web site</t>
  </si>
  <si>
    <t>www.bosnalijek.ba</t>
  </si>
  <si>
    <t xml:space="preserve"> Core business</t>
  </si>
  <si>
    <t>Production and sales of pharmaceutical products</t>
  </si>
  <si>
    <t xml:space="preserve"> Number of employees</t>
  </si>
  <si>
    <t xml:space="preserve"> Number of business units and representative offices</t>
  </si>
  <si>
    <t xml:space="preserve"> External auditor name and headquarters</t>
  </si>
  <si>
    <t xml:space="preserve"> Indication of whether the financial statements for the period are audited by external auditor</t>
  </si>
  <si>
    <t>2. SUPERVISORY BOARD AND MANAGEMENT BOARD</t>
  </si>
  <si>
    <t/>
  </si>
  <si>
    <t xml:space="preserve"> President and members of the Supervisory Board</t>
  </si>
  <si>
    <t xml:space="preserve"> Names and functions of Management Board</t>
  </si>
  <si>
    <t xml:space="preserve"> Number of shares which members of the supervisory and management board own and it's participation in the total amount of shares in the capital </t>
  </si>
  <si>
    <t>3. STOCK DATA AND SHAREHOLDERS</t>
  </si>
  <si>
    <t xml:space="preserve"> Total number of shareholders at the end of reporting period</t>
  </si>
  <si>
    <t xml:space="preserve"> Number of issued shares and the nominal price per share at the end of reporting period </t>
  </si>
  <si>
    <t xml:space="preserve"> Name of each person that owns more than 5% of shares with voting rights at the end of the reporting period </t>
  </si>
  <si>
    <t>4. INFORMATION ON LEGAL ENTITIES OWNED BY THE COMPANY</t>
  </si>
  <si>
    <t xml:space="preserve">Name of legal entity in which the company owns more than 10% of the shares at the end of the reporting period </t>
  </si>
  <si>
    <t>5. DATA ON GENERAL MEETING OF THE SHAREHOLDERS  DURING THE REPORTING PERIOD</t>
  </si>
  <si>
    <t xml:space="preserve"> Date and place</t>
  </si>
  <si>
    <t>Agenda</t>
  </si>
  <si>
    <t xml:space="preserve"> Important decisions made at the meeting</t>
  </si>
  <si>
    <t>6. SIGNIFICANT EVENTS DURING THE REPORTING PERIOD</t>
  </si>
  <si>
    <t xml:space="preserve"> Information on the securities and the use of capital obtained through th placement of securities in the reporting period;</t>
  </si>
  <si>
    <t xml:space="preserve"> Information on assets transactions in the extent greater than 10% of the total assets of the company</t>
  </si>
  <si>
    <t xml:space="preserve"> Information on the reduction or increase in assets by more than 10%  in comparison to the previous year report</t>
  </si>
  <si>
    <t xml:space="preserve"> Information on the reduction or increase in net profit or loss by more than 10% in comparison to the previous year report</t>
  </si>
  <si>
    <t xml:space="preserve">In Sarajevo on </t>
  </si>
  <si>
    <t>Report compiled by:</t>
  </si>
  <si>
    <t>Director of Issuer:</t>
  </si>
  <si>
    <t>OEI-PD form</t>
  </si>
  <si>
    <t>Table B</t>
  </si>
  <si>
    <t xml:space="preserve">Issuer's name: </t>
  </si>
  <si>
    <t>Bosnalijek d.d</t>
  </si>
  <si>
    <t xml:space="preserve">Headquarters: </t>
  </si>
  <si>
    <t xml:space="preserve">UIN: </t>
  </si>
  <si>
    <t xml:space="preserve">Registration number: </t>
  </si>
  <si>
    <t>PROFIT &amp; LOSS STATEMENT</t>
  </si>
  <si>
    <t xml:space="preserve">               - in BAM-</t>
  </si>
  <si>
    <t>Account group, account</t>
  </si>
  <si>
    <t>ITEM</t>
  </si>
  <si>
    <t>AOP</t>
  </si>
  <si>
    <t>mark</t>
  </si>
  <si>
    <t>Current</t>
  </si>
  <si>
    <t>Previous</t>
  </si>
  <si>
    <t>year</t>
  </si>
  <si>
    <t>I. PERIOD'S PROFIT OR LOSS</t>
  </si>
  <si>
    <t>OPERATING INCOME AND EXPENDITURE</t>
  </si>
  <si>
    <r>
      <t>Operating income</t>
    </r>
    <r>
      <rPr>
        <i/>
        <sz val="10"/>
        <rFont val="Times New Roman"/>
        <family val="1"/>
      </rPr>
      <t xml:space="preserve"> (202+206+210+211)</t>
    </r>
  </si>
  <si>
    <t>1. Income from merchandise sales  (203 to 205)</t>
  </si>
  <si>
    <t xml:space="preserve">    a) Income from the sales of goods to related legal entities </t>
  </si>
  <si>
    <t xml:space="preserve">    b) Income from the sales of goods on domestic market</t>
  </si>
  <si>
    <t xml:space="preserve">    c) Income from the sales of goods on foreign market</t>
  </si>
  <si>
    <t>2. Income from the sales of effects (207 to 209)</t>
  </si>
  <si>
    <t xml:space="preserve">    a) Income from the sales of effects to related legal entities </t>
  </si>
  <si>
    <t xml:space="preserve">    b) Income from the sales of effects on domestic market</t>
  </si>
  <si>
    <t xml:space="preserve">    c) Income from the sales of effects on foreign market</t>
  </si>
  <si>
    <t>3. Effects from activation or consumption of goods and effects</t>
  </si>
  <si>
    <t>4. Other operating income</t>
  </si>
  <si>
    <r>
      <t>Operating expenditures</t>
    </r>
    <r>
      <rPr>
        <i/>
        <sz val="10"/>
        <rFont val="Times New Roman"/>
        <family val="1"/>
      </rPr>
      <t xml:space="preserve"> (213+214+215+219+220+221+222-223+224)</t>
    </r>
  </si>
  <si>
    <t>1. Purchase value of sold goods</t>
  </si>
  <si>
    <t>2. Material expenses</t>
  </si>
  <si>
    <t>3. Costs of salaries and other personal income (216 to 218)</t>
  </si>
  <si>
    <t>520, 521</t>
  </si>
  <si>
    <t xml:space="preserve">    a) Costs of salaries and salary compensations to employees</t>
  </si>
  <si>
    <t>523, 524</t>
  </si>
  <si>
    <t xml:space="preserve">    b) Costs of other income, compensations and rights of employees</t>
  </si>
  <si>
    <t>527, 529</t>
  </si>
  <si>
    <t xml:space="preserve">    c) Costs of compensations to other physical entities </t>
  </si>
  <si>
    <t>4. Costs of manufacturing services</t>
  </si>
  <si>
    <t>540 do 542</t>
  </si>
  <si>
    <t>5. Depreciation</t>
  </si>
  <si>
    <t>543 do 549</t>
  </si>
  <si>
    <t>6. Reserving costs</t>
  </si>
  <si>
    <t>7. Non-material expenses</t>
  </si>
  <si>
    <t>incr.11 &amp; 12, or 595</t>
  </si>
  <si>
    <t>Increase in the value of output stock</t>
  </si>
  <si>
    <t>decr.11 &amp; 12, or 596</t>
  </si>
  <si>
    <t>Decrease in the value of output stock</t>
  </si>
  <si>
    <r>
      <t>Operating profit</t>
    </r>
    <r>
      <rPr>
        <i/>
        <sz val="10"/>
        <rFont val="Times New Roman"/>
        <family val="1"/>
      </rPr>
      <t>(201-212)</t>
    </r>
  </si>
  <si>
    <r>
      <t>Operating loss</t>
    </r>
    <r>
      <rPr>
        <i/>
        <sz val="10"/>
        <rFont val="Times New Roman"/>
        <family val="1"/>
      </rPr>
      <t xml:space="preserve"> (212-201)</t>
    </r>
  </si>
  <si>
    <t>FINANCIAL INCOME AND EXPENDITURE</t>
  </si>
  <si>
    <r>
      <t xml:space="preserve">Financial income </t>
    </r>
    <r>
      <rPr>
        <i/>
        <sz val="10"/>
        <rFont val="Times New Roman"/>
        <family val="1"/>
      </rPr>
      <t>(228 to 233)</t>
    </r>
  </si>
  <si>
    <t>1. Financial income from related legal entities</t>
  </si>
  <si>
    <t>2. Return interest</t>
  </si>
  <si>
    <t>3. Positive exchange rate differentials</t>
  </si>
  <si>
    <t>4. Income from currency clause effects</t>
  </si>
  <si>
    <t>5. Income from share in profit of mutual investments</t>
  </si>
  <si>
    <t>6. Other financial income</t>
  </si>
  <si>
    <r>
      <t xml:space="preserve">Financial expenditures </t>
    </r>
    <r>
      <rPr>
        <i/>
        <sz val="10"/>
        <rFont val="Times New Roman"/>
        <family val="1"/>
      </rPr>
      <t>(235 to 239)</t>
    </r>
  </si>
  <si>
    <t xml:space="preserve">1. Financial expenditures originating from relation with related legal entities </t>
  </si>
  <si>
    <t>2. Interest expenditures</t>
  </si>
  <si>
    <t>3. Negative rate of exchange differentials</t>
  </si>
  <si>
    <t>4. Expenditures based on currency clause</t>
  </si>
  <si>
    <t>5. Other financial expenditures</t>
  </si>
  <si>
    <r>
      <t>Financial profit</t>
    </r>
    <r>
      <rPr>
        <i/>
        <sz val="10"/>
        <rFont val="Times New Roman"/>
        <family val="1"/>
      </rPr>
      <t xml:space="preserve"> (227-234)</t>
    </r>
  </si>
  <si>
    <r>
      <t xml:space="preserve">Financial loss </t>
    </r>
    <r>
      <rPr>
        <i/>
        <sz val="10"/>
        <rFont val="Times New Roman"/>
        <family val="1"/>
      </rPr>
      <t>(234-227)</t>
    </r>
  </si>
  <si>
    <r>
      <t xml:space="preserve">Profit from regular activities </t>
    </r>
    <r>
      <rPr>
        <i/>
        <sz val="10"/>
        <rFont val="Times New Roman"/>
        <family val="1"/>
      </rPr>
      <t>(225-226+240-241) &gt; 0</t>
    </r>
  </si>
  <si>
    <r>
      <t>Loss from regular activities</t>
    </r>
    <r>
      <rPr>
        <i/>
        <sz val="10"/>
        <rFont val="Times New Roman"/>
        <family val="1"/>
      </rPr>
      <t xml:space="preserve"> (225-226+240-241) &lt; 0</t>
    </r>
  </si>
  <si>
    <t>OTHER INCOME AND EXPENDITURE</t>
  </si>
  <si>
    <t>67 without 673</t>
  </si>
  <si>
    <r>
      <t>Other income and profit</t>
    </r>
    <r>
      <rPr>
        <i/>
        <sz val="10"/>
        <rFont val="Times New Roman"/>
        <family val="1"/>
      </rPr>
      <t>, with the exception of those originating from fixed assets intended for sale and discontinued operations (245 to 253)</t>
    </r>
  </si>
  <si>
    <t xml:space="preserve">1. Income from adjustment of value of intangible assets </t>
  </si>
  <si>
    <t>2. Profits from the sale of investment real estate</t>
  </si>
  <si>
    <t>3. Profits from the sale of biological assets</t>
  </si>
  <si>
    <t>4. Profits from the sale of capital shares and securities</t>
  </si>
  <si>
    <t>5. Profits from the sale of material</t>
  </si>
  <si>
    <t>6. Surpluses</t>
  </si>
  <si>
    <t>7. Collected written-off receivables</t>
  </si>
  <si>
    <t>8. Income originating from contracted protection against risk</t>
  </si>
  <si>
    <t>9. Write-off of liabilities, canceled reserves and other income</t>
  </si>
  <si>
    <t>57 without 573</t>
  </si>
  <si>
    <r>
      <t xml:space="preserve">Other expenditures and losses, </t>
    </r>
    <r>
      <rPr>
        <i/>
        <sz val="10"/>
        <rFont val="Times New Roman"/>
        <family val="1"/>
        <charset val="238"/>
      </rPr>
      <t xml:space="preserve">with the exception of those originating from fixed assets intended for sale and discontinued operations </t>
    </r>
    <r>
      <rPr>
        <i/>
        <sz val="10"/>
        <rFont val="Times New Roman"/>
        <family val="1"/>
      </rPr>
      <t>(255 to 263)</t>
    </r>
  </si>
  <si>
    <t>1. Losses originating from the sale and writing off of fixed assets</t>
  </si>
  <si>
    <t>2. Losses originating from the sale and writing off of investment real estate</t>
  </si>
  <si>
    <t>3. Losses originating from the sale and writing off of biological assets</t>
  </si>
  <si>
    <t>4. Losses from the sale of capital shares and securities</t>
  </si>
  <si>
    <t>5. Losses from the sale of material</t>
  </si>
  <si>
    <t>6. Deficits</t>
  </si>
  <si>
    <t>7. Income originating from protection against risk</t>
  </si>
  <si>
    <t>8. Expenditures originating from value correction and write-off of receivables</t>
  </si>
  <si>
    <t>9. Stock-related expenditures and losses and other expenditures</t>
  </si>
  <si>
    <r>
      <t xml:space="preserve">Profit originating from other income and expenditures </t>
    </r>
    <r>
      <rPr>
        <i/>
        <sz val="10"/>
        <rFont val="Times New Roman"/>
        <family val="1"/>
      </rPr>
      <t xml:space="preserve"> (244-254)</t>
    </r>
  </si>
  <si>
    <r>
      <t>Loss originating from other income and expenditures</t>
    </r>
    <r>
      <rPr>
        <i/>
        <sz val="10"/>
        <rFont val="Times New Roman"/>
        <family val="1"/>
      </rPr>
      <t>(254-244)</t>
    </r>
  </si>
  <si>
    <t>INCOME AND EXPENDITURE FROM ASSET VALUE ADJUSTMENT (with the exception of those originating from fixed assets intended for sale and assets from discontinued operations)</t>
  </si>
  <si>
    <t>68 without 688</t>
  </si>
  <si>
    <r>
      <t>Income originating from value adjustment</t>
    </r>
    <r>
      <rPr>
        <i/>
        <sz val="10"/>
        <rFont val="Times New Roman"/>
        <family val="1"/>
      </rPr>
      <t xml:space="preserve"> (267 to 275)</t>
    </r>
  </si>
  <si>
    <t xml:space="preserve">1. Income from intangible assets' value adjustment </t>
  </si>
  <si>
    <t>2. Income from tangible fixed assets' value adjustment</t>
  </si>
  <si>
    <t xml:space="preserve">3. Income from adjustment of value of investment real estate which is being depreciated </t>
  </si>
  <si>
    <t>4. Income from adjustment of value of biological assets which are being depreciated</t>
  </si>
  <si>
    <t>5. Income from adjustment of value of long-term financial investments and financial resources available for sale</t>
  </si>
  <si>
    <t>6. Income from stock value adjustment</t>
  </si>
  <si>
    <t>8. Income from capital value adjustment (negative goodwill)</t>
  </si>
  <si>
    <t xml:space="preserve">9. Income from adjustment of value of other assets </t>
  </si>
  <si>
    <t>58 without 588</t>
  </si>
  <si>
    <r>
      <t xml:space="preserve">Expenditures originating from value adjustment </t>
    </r>
    <r>
      <rPr>
        <i/>
        <sz val="10"/>
        <rFont val="Times New Roman"/>
        <family val="1"/>
      </rPr>
      <t>(277 to 284)</t>
    </r>
  </si>
  <si>
    <t>1. Decrease in value of intangible assets</t>
  </si>
  <si>
    <t>2. Decrease in value of tangible fixed assets</t>
  </si>
  <si>
    <t>3. Decrease in value of investment real estate  which is being depreciated</t>
  </si>
  <si>
    <t>4. Decrease in value of biological assets which are being depreciated</t>
  </si>
  <si>
    <t>5. Decrease in value of long-term financial investments and financial resources available for sale</t>
  </si>
  <si>
    <t>6. Decrease in stock value</t>
  </si>
  <si>
    <t xml:space="preserve">7. Decrease in value of short-term financial investments </t>
  </si>
  <si>
    <t>8. Decrease in value of other assets</t>
  </si>
  <si>
    <t>part 64</t>
  </si>
  <si>
    <r>
      <t xml:space="preserve">Increase in value of specific fixed asssets  </t>
    </r>
    <r>
      <rPr>
        <i/>
        <sz val="10"/>
        <rFont val="Times New Roman"/>
        <family val="1"/>
      </rPr>
      <t>(286 to 288)</t>
    </r>
  </si>
  <si>
    <t>Increase in value of investment real estate which is not being depreciated</t>
  </si>
  <si>
    <t>Increase in value of biological assets which are not being depreciated</t>
  </si>
  <si>
    <t xml:space="preserve">Increase in value of other fixed assets which are not being depreciated </t>
  </si>
  <si>
    <r>
      <t xml:space="preserve">Decrease in value of specific fixed assets </t>
    </r>
    <r>
      <rPr>
        <i/>
        <sz val="10"/>
        <rFont val="Times New Roman"/>
        <family val="1"/>
      </rPr>
      <t>(290 to 292)</t>
    </r>
  </si>
  <si>
    <t>Decrease in value of investment real estate which is not being depreciated</t>
  </si>
  <si>
    <t>Decrease in value of biological assets which are not being depreciated</t>
  </si>
  <si>
    <t>Decrease in value of other fixed assets which are not being depreciated</t>
  </si>
  <si>
    <r>
      <t xml:space="preserve">Profit originating from value adjustment </t>
    </r>
    <r>
      <rPr>
        <i/>
        <sz val="10"/>
        <rFont val="Times New Roman"/>
        <family val="1"/>
      </rPr>
      <t>(266-276+285-289) &gt; 0</t>
    </r>
  </si>
  <si>
    <r>
      <t xml:space="preserve">Loss originating from value adjustment </t>
    </r>
    <r>
      <rPr>
        <i/>
        <sz val="10"/>
        <rFont val="Times New Roman"/>
        <family val="1"/>
      </rPr>
      <t>(266-276+285-289) &lt; 0</t>
    </r>
  </si>
  <si>
    <t>690, 691</t>
  </si>
  <si>
    <t>Income originating from a change in accounting policies and correction of insignificant errors from previous periods</t>
  </si>
  <si>
    <t>590, 591</t>
  </si>
  <si>
    <t>Expenditures originating from a change in accounting policies and correction of insignificant errors from previous periods</t>
  </si>
  <si>
    <t>PROFIT OR LOSS FROM UNINTERRUPTED OPERATIONS</t>
  </si>
  <si>
    <t xml:space="preserve">Profit from uninterrupted operations before tax  </t>
  </si>
  <si>
    <t>(242-243+264-265+293-294+295-296) &gt; 0</t>
  </si>
  <si>
    <t xml:space="preserve">Loss from uninterrupted operations before tax </t>
  </si>
  <si>
    <t>(242-243+264-265+293-294+295-296) &lt; 0</t>
  </si>
  <si>
    <t>PROFIT TAX FROM UNINTERRUPTED OPERATIONS</t>
  </si>
  <si>
    <t>part 721</t>
  </si>
  <si>
    <t>Period's tax expenditures</t>
  </si>
  <si>
    <t>part 722</t>
  </si>
  <si>
    <t>Period's deferred tax expenditures</t>
  </si>
  <si>
    <t>Period's deferred tax income</t>
  </si>
  <si>
    <t>NET PROFIT OR LOSS FROM UNINTERRUPTED OPERATIONS</t>
  </si>
  <si>
    <r>
      <t xml:space="preserve">Net profit from uninterrupted operations </t>
    </r>
    <r>
      <rPr>
        <i/>
        <sz val="10"/>
        <rFont val="Times New Roman"/>
        <family val="1"/>
      </rPr>
      <t>(297-298-299-300+301) &gt; 0</t>
    </r>
  </si>
  <si>
    <r>
      <t xml:space="preserve">Net loss from uninterrupted operations </t>
    </r>
    <r>
      <rPr>
        <i/>
        <sz val="10"/>
        <rFont val="Times New Roman"/>
        <family val="1"/>
      </rPr>
      <t>(297-298-299-300+301) &lt; 0</t>
    </r>
  </si>
  <si>
    <t>PROFIT OR LOSS FROM INTERRUPTED OPERATIONS</t>
  </si>
  <si>
    <t>673 &amp; 688</t>
  </si>
  <si>
    <t>Income and profits originating from sales and adjustment of value of assets intended for sale and discontinued operations</t>
  </si>
  <si>
    <t>573 &amp; 588</t>
  </si>
  <si>
    <t>Expenditures and losses originating from sales and adjustment of value of assets intended for sale  and discontinued operations</t>
  </si>
  <si>
    <r>
      <t xml:space="preserve">Profit from discontinued operations </t>
    </r>
    <r>
      <rPr>
        <i/>
        <sz val="10"/>
        <rFont val="Times New Roman"/>
        <family val="1"/>
      </rPr>
      <t>(304-305)</t>
    </r>
  </si>
  <si>
    <r>
      <t xml:space="preserve">Loss from discontinued operations </t>
    </r>
    <r>
      <rPr>
        <i/>
        <sz val="10"/>
        <rFont val="Times New Roman"/>
        <family val="1"/>
      </rPr>
      <t>(305-304)</t>
    </r>
  </si>
  <si>
    <t>part 72</t>
  </si>
  <si>
    <t xml:space="preserve">Profit tax from discontinued operations </t>
  </si>
  <si>
    <r>
      <t xml:space="preserve">Net profit from discontinued operations </t>
    </r>
    <r>
      <rPr>
        <i/>
        <sz val="10"/>
        <rFont val="Times New Roman"/>
        <family val="1"/>
      </rPr>
      <t>(306-307-308) &gt; 0</t>
    </r>
  </si>
  <si>
    <r>
      <t xml:space="preserve">Net loss from discontinued operations </t>
    </r>
    <r>
      <rPr>
        <i/>
        <sz val="10"/>
        <rFont val="Times New Roman"/>
        <family val="1"/>
      </rPr>
      <t>(306-307-308) &lt; 0</t>
    </r>
  </si>
  <si>
    <t>PERIOD'S NET PROFIT OR LOSS</t>
  </si>
  <si>
    <r>
      <t>Period's net profit</t>
    </r>
    <r>
      <rPr>
        <i/>
        <sz val="10"/>
        <rFont val="Times New Roman"/>
        <family val="1"/>
      </rPr>
      <t xml:space="preserve"> (302-303+309-310) &gt; 0</t>
    </r>
  </si>
  <si>
    <r>
      <t>Period's net loss</t>
    </r>
    <r>
      <rPr>
        <i/>
        <sz val="10"/>
        <rFont val="Times New Roman"/>
        <family val="1"/>
      </rPr>
      <t xml:space="preserve"> (302-303+309-310) &lt; 0</t>
    </r>
  </si>
  <si>
    <t>Interim dividens and other profit allocations in the course of the period</t>
  </si>
  <si>
    <t>II. OTHER COMPREHENSIVE PROFIT OR LOSS</t>
  </si>
  <si>
    <t>PROFITS ESTABLISHED DIRECTLY IN CAPITAL (315 to 320)</t>
  </si>
  <si>
    <t>1. Profits from realization of fixed assets' revalorization reserves</t>
  </si>
  <si>
    <t>2. Profits from a change in fair value of financial assets available for sale</t>
  </si>
  <si>
    <t>3. Profits originating from translation of financial reports relating to foreign operations</t>
  </si>
  <si>
    <t xml:space="preserve">4. Actuary profits based on plans of defined income </t>
  </si>
  <si>
    <t xml:space="preserve">5. Profits originating from effective part of cash flow protection </t>
  </si>
  <si>
    <t>6. Other unrealized profits and profits established directly in capital</t>
  </si>
  <si>
    <t>LOSSES ESTABLISHED DIRECTLY IN CAPITAL (322 to 326)</t>
  </si>
  <si>
    <t>1. Losses from a change in fair value of financial assets available for sale</t>
  </si>
  <si>
    <t>2. Losses originating from translation of financial reports relating to foreign operations</t>
  </si>
  <si>
    <t>3. Actuary losses based on plans of defined income</t>
  </si>
  <si>
    <t xml:space="preserve">4. Losses originating from effective part of cash flow protection </t>
  </si>
  <si>
    <t>5. Other unrealized losses and losses established directly in capital</t>
  </si>
  <si>
    <r>
      <t xml:space="preserve">Other comprehensive profit before tax </t>
    </r>
    <r>
      <rPr>
        <i/>
        <sz val="10"/>
        <rFont val="Times New Roman"/>
        <family val="1"/>
      </rPr>
      <t xml:space="preserve"> (314-321)</t>
    </r>
  </si>
  <si>
    <r>
      <t>Other comprehensive loss before tax</t>
    </r>
    <r>
      <rPr>
        <i/>
        <sz val="10"/>
        <rFont val="Times New Roman"/>
        <family val="1"/>
      </rPr>
      <t xml:space="preserve"> (321-314)</t>
    </r>
  </si>
  <si>
    <t xml:space="preserve"> </t>
  </si>
  <si>
    <t>Deferred tax calculated on other comprehensive profit</t>
  </si>
  <si>
    <r>
      <t xml:space="preserve">Other net comprehensive profit  </t>
    </r>
    <r>
      <rPr>
        <i/>
        <sz val="10"/>
        <rFont val="Times New Roman"/>
        <family val="1"/>
      </rPr>
      <t>(327-328-329) &gt; 0</t>
    </r>
  </si>
  <si>
    <r>
      <t xml:space="preserve">Other net comprehensive loss </t>
    </r>
    <r>
      <rPr>
        <i/>
        <sz val="10"/>
        <rFont val="Times New Roman"/>
        <family val="1"/>
      </rPr>
      <t>(327-328-329) &lt; 0</t>
    </r>
  </si>
  <si>
    <r>
      <t xml:space="preserve">Period's total net comprehensive profit </t>
    </r>
    <r>
      <rPr>
        <i/>
        <sz val="10"/>
        <rFont val="Times New Roman"/>
        <family val="1"/>
      </rPr>
      <t>(311-312+330-331) &gt; 0</t>
    </r>
  </si>
  <si>
    <r>
      <t xml:space="preserve">Period's total net comprehensive loss  </t>
    </r>
    <r>
      <rPr>
        <i/>
        <sz val="10"/>
        <rFont val="Times New Roman"/>
        <family val="1"/>
      </rPr>
      <t>(311-312+330-331) &lt; 0</t>
    </r>
  </si>
  <si>
    <t>Period's net profit/loss according to ownership (311 or 312)</t>
  </si>
  <si>
    <t xml:space="preserve">    a) to owners of the parent entity</t>
  </si>
  <si>
    <t xml:space="preserve">    b) to owners of minor interests</t>
  </si>
  <si>
    <t>Total net comprehensive profit/loss according to ownership (332 or 333)</t>
  </si>
  <si>
    <t>Earning per share:</t>
  </si>
  <si>
    <t xml:space="preserve">    a) basic</t>
  </si>
  <si>
    <t xml:space="preserve">    b) diluted</t>
  </si>
  <si>
    <t>Average number of employees:</t>
  </si>
  <si>
    <t xml:space="preserve">    - based on work hours</t>
  </si>
  <si>
    <t xml:space="preserve">    - based on the situation at the end of each month</t>
  </si>
  <si>
    <t>Certified accountant</t>
  </si>
  <si>
    <t>CEO</t>
  </si>
  <si>
    <t>L.S.</t>
  </si>
  <si>
    <t>License number 4322/5</t>
  </si>
  <si>
    <t>BALANCE SHEET</t>
  </si>
  <si>
    <t xml:space="preserve"> - in  BAM</t>
  </si>
  <si>
    <t>Account group,  account</t>
  </si>
  <si>
    <t xml:space="preserve"> AOP mark</t>
  </si>
  <si>
    <t>Current's year AMOUNT</t>
  </si>
  <si>
    <t>year's</t>
  </si>
  <si>
    <t>AMOUNT (net)</t>
  </si>
  <si>
    <t>Gross</t>
  </si>
  <si>
    <t>Value correction</t>
  </si>
  <si>
    <t>NET (5 – 6)</t>
  </si>
  <si>
    <t>ASSETS</t>
  </si>
  <si>
    <r>
      <t>A) FIXED ASSETS AND LONG-TERM INVESTMENTS</t>
    </r>
    <r>
      <rPr>
        <i/>
        <sz val="10"/>
        <rFont val="Times New Roman"/>
        <family val="1"/>
      </rPr>
      <t>(002+008+014+015+020+021+030+033)</t>
    </r>
  </si>
  <si>
    <t>01</t>
  </si>
  <si>
    <r>
      <t xml:space="preserve">I. Intangible assets </t>
    </r>
    <r>
      <rPr>
        <i/>
        <sz val="10"/>
        <rFont val="Times New Roman"/>
        <family val="1"/>
      </rPr>
      <t>(003  to 007)</t>
    </r>
  </si>
  <si>
    <t>010</t>
  </si>
  <si>
    <t>1. Capitalized development expenses</t>
  </si>
  <si>
    <t>011</t>
  </si>
  <si>
    <t>2. Concessions, patents and other rights</t>
  </si>
  <si>
    <t>012</t>
  </si>
  <si>
    <t>3. Goodwill</t>
  </si>
  <si>
    <t>013, 014</t>
  </si>
  <si>
    <t>4. Other intangible assets</t>
  </si>
  <si>
    <t>015, 017</t>
  </si>
  <si>
    <t>5. Advances and intangible assets under preparation</t>
  </si>
  <si>
    <t>02</t>
  </si>
  <si>
    <r>
      <t xml:space="preserve">II. Real estate, facilities and equipment </t>
    </r>
    <r>
      <rPr>
        <i/>
        <sz val="10"/>
        <rFont val="Times New Roman"/>
        <family val="1"/>
      </rPr>
      <t>(009  to 013)</t>
    </r>
  </si>
  <si>
    <t>020</t>
  </si>
  <si>
    <t>1. Land</t>
  </si>
  <si>
    <t>021</t>
  </si>
  <si>
    <t>2. Buildings</t>
  </si>
  <si>
    <t>022 to 024</t>
  </si>
  <si>
    <t>3. Facilities and equipment</t>
  </si>
  <si>
    <t>026</t>
  </si>
  <si>
    <t>5. Residential buildings and apartments</t>
  </si>
  <si>
    <t>025, 027</t>
  </si>
  <si>
    <t>6. Advances and real estate, facilities and equipment under preparation</t>
  </si>
  <si>
    <t>03</t>
  </si>
  <si>
    <t>III. Investment real estate</t>
  </si>
  <si>
    <t>04</t>
  </si>
  <si>
    <r>
      <t xml:space="preserve">IV. Biological assets </t>
    </r>
    <r>
      <rPr>
        <i/>
        <sz val="10"/>
        <rFont val="Times New Roman"/>
        <family val="1"/>
      </rPr>
      <t>(016  to 019)</t>
    </r>
  </si>
  <si>
    <t>040</t>
  </si>
  <si>
    <t>1. Forests</t>
  </si>
  <si>
    <t>041</t>
  </si>
  <si>
    <t>2. Perennial plantations</t>
  </si>
  <si>
    <t>042</t>
  </si>
  <si>
    <t>3. Basic herd</t>
  </si>
  <si>
    <t>045, 047</t>
  </si>
  <si>
    <t>4. Advances and biological assets under preparation</t>
  </si>
  <si>
    <t>05</t>
  </si>
  <si>
    <t>V. Other (specific) tangible fixed assets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</si>
  <si>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</si>
  <si>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Long-term financial investments </t>
    </r>
    <r>
      <rPr>
        <i/>
        <sz val="10"/>
        <rFont val="Times New Roman"/>
        <family val="1"/>
      </rPr>
      <t>(022 to 029)</t>
    </r>
  </si>
  <si>
    <t>060</t>
  </si>
  <si>
    <t>1. Share in capital of related legal entities</t>
  </si>
  <si>
    <t>061</t>
  </si>
  <si>
    <t>2. Share in capital of other legal entities</t>
  </si>
  <si>
    <t>062</t>
  </si>
  <si>
    <t>3. Long-term loans granted to related legal entities</t>
  </si>
  <si>
    <t>063</t>
  </si>
  <si>
    <t>4. Long-term loans granted in the country</t>
  </si>
  <si>
    <t>064</t>
  </si>
  <si>
    <t>5. Long-term loans granted abroad</t>
  </si>
  <si>
    <t>065</t>
  </si>
  <si>
    <t>6. Financial assets available for sale</t>
  </si>
  <si>
    <t>066</t>
  </si>
  <si>
    <t>7. Financial assets retained until due</t>
  </si>
  <si>
    <t>068</t>
  </si>
  <si>
    <t>8. Other long-term financial investments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</si>
  <si>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</si>
  <si>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Other long-term receivables </t>
    </r>
    <r>
      <rPr>
        <i/>
        <sz val="10"/>
        <rFont val="Times New Roman"/>
        <family val="1"/>
      </rPr>
      <t>(031+032)</t>
    </r>
  </si>
  <si>
    <t>070</t>
  </si>
  <si>
    <t>1. Receivables from related legal entities</t>
  </si>
  <si>
    <t>071 to 078</t>
  </si>
  <si>
    <t>2. Other long-term receivables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</si>
  <si>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</si>
  <si>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Long-term accruals</t>
    </r>
  </si>
  <si>
    <t>090</t>
  </si>
  <si>
    <t>B) DEFERRED TAX ASSETS</t>
  </si>
  <si>
    <r>
      <t xml:space="preserve">C) CURRENT ASSETS </t>
    </r>
    <r>
      <rPr>
        <i/>
        <sz val="10"/>
        <rFont val="Times New Roman"/>
        <family val="1"/>
      </rPr>
      <t xml:space="preserve"> (036+043)</t>
    </r>
  </si>
  <si>
    <t>10 to 15</t>
  </si>
  <si>
    <r>
      <t xml:space="preserve">I. Stocks and assets intended for sale </t>
    </r>
    <r>
      <rPr>
        <i/>
        <sz val="10"/>
        <rFont val="Times New Roman"/>
        <family val="1"/>
      </rPr>
      <t>(037 to 042)</t>
    </r>
  </si>
  <si>
    <t>1. Raw materials, material, spare parts and small inventory</t>
  </si>
  <si>
    <t>2. Ongoing production, semi-products and  uncompleted services</t>
  </si>
  <si>
    <t>3. Finished products</t>
  </si>
  <si>
    <t>4. Goods</t>
  </si>
  <si>
    <t>5. Fixed assets intended for sale and discontinued operations</t>
  </si>
  <si>
    <t>6. Given advances</t>
  </si>
  <si>
    <r>
      <t xml:space="preserve">II. Cash, short-term receivables and short-term investments </t>
    </r>
    <r>
      <rPr>
        <i/>
        <sz val="10"/>
        <rFont val="Times New Roman"/>
        <family val="1"/>
      </rPr>
      <t>(044+047+053+061+062)</t>
    </r>
  </si>
  <si>
    <t>1. Cash and cash equivalents (045+046)</t>
  </si>
  <si>
    <t>20 without 207</t>
  </si>
  <si>
    <t xml:space="preserve">    a) Cash</t>
  </si>
  <si>
    <t xml:space="preserve">    b) Cash equivalents</t>
  </si>
  <si>
    <t>21, 22, 23</t>
  </si>
  <si>
    <t>2. Short-term receivables (048  to 052)</t>
  </si>
  <si>
    <t xml:space="preserve">    a) Buyers-related legal entities</t>
  </si>
  <si>
    <t xml:space="preserve">    b) Buyers in the country</t>
  </si>
  <si>
    <t xml:space="preserve">    c) Buyers abroad</t>
  </si>
  <si>
    <t xml:space="preserve">    d) Receivables from specific operations</t>
  </si>
  <si>
    <t xml:space="preserve">    e) Other short-term receivables</t>
  </si>
  <si>
    <t>3. Short-term financial investments (054  to 060)</t>
  </si>
  <si>
    <t xml:space="preserve">    a) Short-term loans granted to related legal entities</t>
  </si>
  <si>
    <t xml:space="preserve">    b) Short-term loans granted in the country</t>
  </si>
  <si>
    <t xml:space="preserve">    c) Short-term loans granted abroad</t>
  </si>
  <si>
    <t>243, 244</t>
  </si>
  <si>
    <t xml:space="preserve">    d) Short-term share of long-term investments</t>
  </si>
  <si>
    <t xml:space="preserve">    e) Financial assets intended for trade</t>
  </si>
  <si>
    <t xml:space="preserve">    f) Other financial assets based on fair value</t>
  </si>
  <si>
    <t xml:space="preserve">    g) Other short-term investments</t>
  </si>
  <si>
    <t>4. VAT-based receivables</t>
  </si>
  <si>
    <t>28 without 288</t>
  </si>
  <si>
    <t>5. Prepayments and accrued income</t>
  </si>
  <si>
    <t>D) DEFERRED TAX ASSETS</t>
  </si>
  <si>
    <t>E) LOSS ABOVE THE VALUE OF CAPITAL</t>
  </si>
  <si>
    <r>
      <t>BUSINESS ASSETS</t>
    </r>
    <r>
      <rPr>
        <i/>
        <sz val="10"/>
        <rFont val="Times New Roman"/>
        <family val="1"/>
      </rPr>
      <t xml:space="preserve"> (001+034+035+063+064)</t>
    </r>
  </si>
  <si>
    <t>Off-balance sheet assets</t>
  </si>
  <si>
    <t>Total assets (065+066)</t>
  </si>
  <si>
    <t>LIABILITIES</t>
  </si>
  <si>
    <t>Current year's amount</t>
  </si>
  <si>
    <t>Previous year's amount</t>
  </si>
  <si>
    <r>
      <t xml:space="preserve">A) CAPITAL  </t>
    </r>
    <r>
      <rPr>
        <i/>
        <sz val="10"/>
        <rFont val="Times New Roman"/>
        <family val="1"/>
      </rPr>
      <t>(102-109+110+111+114+115-116+117-122-127)</t>
    </r>
  </si>
  <si>
    <r>
      <t xml:space="preserve">I. Original capital </t>
    </r>
    <r>
      <rPr>
        <i/>
        <sz val="10"/>
        <rFont val="Times New Roman"/>
        <family val="1"/>
      </rPr>
      <t>(103  to 108)</t>
    </r>
  </si>
  <si>
    <t>1. Equity capital</t>
  </si>
  <si>
    <t>2. Shares of limited liability company's members</t>
  </si>
  <si>
    <t>3. Cooperative shares</t>
  </si>
  <si>
    <t>4. Deposits</t>
  </si>
  <si>
    <t>5. State capital</t>
  </si>
  <si>
    <t>6. Other original capital</t>
  </si>
  <si>
    <t>II.  Subscribed unpaid capital</t>
  </si>
  <si>
    <t>III. Issue premium</t>
  </si>
  <si>
    <r>
      <t xml:space="preserve">IV. Reserves </t>
    </r>
    <r>
      <rPr>
        <i/>
        <sz val="10"/>
        <rFont val="Times New Roman"/>
        <family val="1"/>
      </rPr>
      <t>(112+113)</t>
    </r>
  </si>
  <si>
    <t>1. Legal reserves</t>
  </si>
  <si>
    <t>2. Statutory and other reserves</t>
  </si>
  <si>
    <t>part 33</t>
  </si>
  <si>
    <t>V. Revalorization reserves</t>
  </si>
  <si>
    <t>VI. Unrealized profits</t>
  </si>
  <si>
    <t>VII. Unrealized losses</t>
  </si>
  <si>
    <r>
      <t xml:space="preserve">VIII. Unallocated profit </t>
    </r>
    <r>
      <rPr>
        <i/>
        <sz val="10"/>
        <rFont val="Times New Roman"/>
        <family val="1"/>
      </rPr>
      <t>(118  to 121)</t>
    </r>
  </si>
  <si>
    <t>1. Unallocated profit from previous years</t>
  </si>
  <si>
    <t>2. Unallocated profit of the reporting year</t>
  </si>
  <si>
    <t>3. Unallocated excess income from previous years</t>
  </si>
  <si>
    <t>4. Unallocated excess income of the reporting year</t>
  </si>
  <si>
    <r>
      <t xml:space="preserve">IX. Loss up to the amount of capital  </t>
    </r>
    <r>
      <rPr>
        <i/>
        <sz val="10"/>
        <rFont val="Times New Roman"/>
        <family val="1"/>
      </rPr>
      <t>(123 to 126)</t>
    </r>
  </si>
  <si>
    <t>1. Loss from previous years</t>
  </si>
  <si>
    <t>2. Loss of the reporting year</t>
  </si>
  <si>
    <t>3. Uncovered excess expenditure from previous years</t>
  </si>
  <si>
    <t>4. Uncovered excess expenditure of the reporting year</t>
  </si>
  <si>
    <t>X. Own stocks and shares purchased</t>
  </si>
  <si>
    <t>part 40</t>
  </si>
  <si>
    <r>
      <t xml:space="preserve">B) LONG-TERM RESERVES </t>
    </r>
    <r>
      <rPr>
        <i/>
        <sz val="10"/>
        <rFont val="Times New Roman"/>
        <family val="1"/>
      </rPr>
      <t>(129+130)</t>
    </r>
  </si>
  <si>
    <t>1. Long-term reserves for costs and risks</t>
  </si>
  <si>
    <t>2. Long-term accruals</t>
  </si>
  <si>
    <r>
      <t xml:space="preserve">C) LONG-TERM LIABILITIES  </t>
    </r>
    <r>
      <rPr>
        <i/>
        <sz val="10"/>
        <rFont val="Times New Roman"/>
        <family val="1"/>
      </rPr>
      <t>(132 to 138)</t>
    </r>
  </si>
  <si>
    <t>1. Liabilities that can be coverted into capital</t>
  </si>
  <si>
    <t>2. Liabilities toward related legal entities</t>
  </si>
  <si>
    <t>3. Liabilities based on long-term securities</t>
  </si>
  <si>
    <t>413, 414</t>
  </si>
  <si>
    <t>4. Long-term loans</t>
  </si>
  <si>
    <t>415, 416</t>
  </si>
  <si>
    <t>5. Long-term liabilities based on financial leasing</t>
  </si>
  <si>
    <t>6. Fair value-based long-term liabilities through profit and loss account</t>
  </si>
  <si>
    <t>7. Other long-term liabilities</t>
  </si>
  <si>
    <t>D) DEFERRED TAX LIABILITIES</t>
  </si>
  <si>
    <r>
      <t xml:space="preserve">E) SHORT-TERM LIABILITIES </t>
    </r>
    <r>
      <rPr>
        <i/>
        <sz val="10"/>
        <rFont val="Times New Roman"/>
        <family val="1"/>
      </rPr>
      <t>(141+149+155+156+160+161+162+163)</t>
    </r>
  </si>
  <si>
    <r>
      <t xml:space="preserve">I. Short-term financial liabilities </t>
    </r>
    <r>
      <rPr>
        <i/>
        <sz val="10"/>
        <rFont val="Times New Roman"/>
        <family val="1"/>
      </rPr>
      <t>(142 to 148)</t>
    </r>
  </si>
  <si>
    <t>1. Liabilities toward related legal entities</t>
  </si>
  <si>
    <t>2. Liabilities based on short-term securities</t>
  </si>
  <si>
    <t>3. Short-term loans taken in the country</t>
  </si>
  <si>
    <t>4. Short-term loans taken abroad</t>
  </si>
  <si>
    <t>424, 425</t>
  </si>
  <si>
    <t>5. Short-term portion of long-term liabilities</t>
  </si>
  <si>
    <t>6. Fair value-based short-term liabilities through profit and loss account</t>
  </si>
  <si>
    <t>7. Other short-term financial liabilities</t>
  </si>
  <si>
    <r>
      <t xml:space="preserve">II. Liabilities from operations  </t>
    </r>
    <r>
      <rPr>
        <i/>
        <sz val="10"/>
        <rFont val="Times New Roman"/>
        <family val="1"/>
      </rPr>
      <t>(150 to 154)</t>
    </r>
  </si>
  <si>
    <t xml:space="preserve">1. Received advances and deposits </t>
  </si>
  <si>
    <t>2. Suppliers-related legal entities</t>
  </si>
  <si>
    <t>3. Suppliers in the country</t>
  </si>
  <si>
    <t>4. Suppliers abroad</t>
  </si>
  <si>
    <t>5. Other liabilities originating from operations</t>
  </si>
  <si>
    <t>III. Liabilities originating from specific activities</t>
  </si>
  <si>
    <r>
      <t xml:space="preserve">IV. Liabilities based on salaries, compensations and other income of the employees </t>
    </r>
    <r>
      <rPr>
        <i/>
        <sz val="10"/>
        <rFont val="Times New Roman"/>
        <family val="1"/>
      </rPr>
      <t>(157 to 159)</t>
    </r>
  </si>
  <si>
    <t>450 to 452</t>
  </si>
  <si>
    <t>1. Liabilities based on salaries and salary compensations</t>
  </si>
  <si>
    <t>453 to 455</t>
  </si>
  <si>
    <t>2. Liabilities based on salary compensations which are being refunded</t>
  </si>
  <si>
    <t>456 to 458</t>
  </si>
  <si>
    <t>3. Liabilities originating from other income of the employees</t>
  </si>
  <si>
    <t>V. Other liabilities</t>
  </si>
  <si>
    <t>VI. VAT-based liabilities</t>
  </si>
  <si>
    <t>48 without 481</t>
  </si>
  <si>
    <t>VII. Liabilities for other taxes and duties</t>
  </si>
  <si>
    <t>VIII. Profit tax-based liabilities</t>
  </si>
  <si>
    <t>49 without 495</t>
  </si>
  <si>
    <t>F) ACCRUALS AND DEFERRED INCOME</t>
  </si>
  <si>
    <t>G) DEFERRED TAX LIABILITIES</t>
  </si>
  <si>
    <r>
      <t xml:space="preserve">BUSINESS LIABILITIES </t>
    </r>
    <r>
      <rPr>
        <i/>
        <sz val="10"/>
        <rFont val="Times New Roman"/>
        <family val="1"/>
      </rPr>
      <t>(101+128+131+139+140+164+165)</t>
    </r>
  </si>
  <si>
    <t>Off-balance sheet liabilities</t>
  </si>
  <si>
    <t>Total liabilities (166+167)</t>
  </si>
  <si>
    <t xml:space="preserve"> OEI-PD form</t>
  </si>
  <si>
    <t>Table F</t>
  </si>
  <si>
    <t>REPORT ON CHANGES IN CAPITAL</t>
  </si>
  <si>
    <t>in BAM</t>
  </si>
  <si>
    <t>TYPE OF CAPITAL CHANGE</t>
  </si>
  <si>
    <t>AOP mark</t>
  </si>
  <si>
    <t xml:space="preserve">CAPITAL SHARE BELONGING TO OWNERS OF PARENT LEGAL ENTITY </t>
  </si>
  <si>
    <t>MINORITY INTEREST</t>
  </si>
  <si>
    <t>TOTAL CAPITAL (9+10)</t>
  </si>
  <si>
    <t>Equity capital and shares in limited liability company</t>
  </si>
  <si>
    <t>Revalorization reserves              (MRS 16 MRS 21 &amp; MRS 38)</t>
  </si>
  <si>
    <t xml:space="preserve">Unrealized profit/loss originating from financial assets available for sale </t>
  </si>
  <si>
    <t>Other reserves (issue premium, legal and statutory reserves, cash flow protection)</t>
  </si>
  <si>
    <t>Accumulated unallocated profit / uncovered loss</t>
  </si>
  <si>
    <t>TOTAL (3+4±5±6±7+8)</t>
  </si>
  <si>
    <t>(MRS 16, MRS 21 i MRS 38)</t>
  </si>
  <si>
    <t>(3+4±5±6±7)</t>
  </si>
  <si>
    <t xml:space="preserve">2. Effects of changes in accounting policies </t>
  </si>
  <si>
    <t>3. Effects of error corrections</t>
  </si>
  <si>
    <t>5. Effects of  tangible and intangible assets' revalorization</t>
  </si>
  <si>
    <t>6. Unrealized profit/loss originating from financial assets available for sale</t>
  </si>
  <si>
    <t>7. Exchange rate differentials resulting from converting financial reports into another presentation currency</t>
  </si>
  <si>
    <t>8. Period's net profit/loss represented on the balance sheet</t>
  </si>
  <si>
    <t>9. Period's net profit/loss directly incorporated in the capital</t>
  </si>
  <si>
    <t>10. Disclosed dividends and other forms of profit allocation and loss coverage</t>
  </si>
  <si>
    <t>11. Equity capital issue and other forms of original capital increase or decrease</t>
  </si>
  <si>
    <t xml:space="preserve">13. Effects of changes in accounting policies </t>
  </si>
  <si>
    <t>14. Effects of error corrections</t>
  </si>
  <si>
    <t>16. Effects of revalorization of tangible and intangible assets</t>
  </si>
  <si>
    <t>17. Unrealized profit/loss originating from financial assets available for sale</t>
  </si>
  <si>
    <t>18. Exchange rate differentials resulting from converting financial reports into another presentation currency</t>
  </si>
  <si>
    <t>19. Period's net profit/loss represented on the balance sheet</t>
  </si>
  <si>
    <t>20. Period's net profit/loss directly incorporated in the capital</t>
  </si>
  <si>
    <t>21. Disclosed dividends and other forms of profit allocation and loss coverage</t>
  </si>
  <si>
    <t>22. Equity capital issue and other forms of original capital increase or decrease</t>
  </si>
  <si>
    <t>(915±916±917±918±919±920-921+922)</t>
  </si>
  <si>
    <t>Issuer: Bosnalijek d.d.</t>
  </si>
  <si>
    <t>Management notes and comments which are essential for better and clearer understanding of data presented in Tables A, B, C and D of Form OEI-PD</t>
  </si>
  <si>
    <t xml:space="preserve">Position on which comment or note reffers </t>
  </si>
  <si>
    <t>Comment or note</t>
  </si>
  <si>
    <t>from 01.01. to 31.12.2012</t>
  </si>
  <si>
    <t>3 offices in BiH,
 2 companies abroad, 
9 missions abroad</t>
  </si>
  <si>
    <t>Reviform d.o.o., Đoke Mazalića 1, Sarajevo</t>
  </si>
  <si>
    <t>Yes</t>
  </si>
  <si>
    <t>Adnan Smajlović, President;
Džahid Huseinbegović, member;
Hadis Šuvalija, member</t>
  </si>
  <si>
    <t>Veljko Trivun - President;
Mirjana Lasić - member;
Mirna Sijerčić - member; 
Mahmoud Muhyadin M. Badi - member; 
Janez Bojc - member</t>
  </si>
  <si>
    <t xml:space="preserve">Nedžad Polić - CEO;                                                                                                                                                 Belma Abazović - Executive director for production and development;                                                                                                                         Šefik Handžić - Executive director for finance;
       Nermin Zubčević - Executive director for quality and regulatory affairs;                                                                                                       Bojan Kebe - Executive director for marketing and sales;      </t>
  </si>
  <si>
    <t>Supervisory board: Veljko Trivun - President 897 (at the beginning of period) and 897 (at the end of period) Mirjana Lasić - member 1.939 and 1.939; 
     Mirna Sijerčić - member 1.845 and 1.845; 
                            Mahmoud Muhyadin M. Badi - member 0 and 0; 
                Janez Bojc - member 0 and 0; 
Menagement board: Nedžad Polić - CEO 0 and 0; 
            Belma Abazović - Executive director for production and development 2.500 and 2.500 ;
                 Šefik Handžić - Executive director for finance 11.940 and 11.940 ; 
               Nermin Zubčević -  Executive director for quality and regulatory affairs 2.543 and 2.543;                                                                           Bojan Kebe - Executive director for marketing and sales; 5.000 and 5.000;</t>
  </si>
  <si>
    <t>Number of shares: 7.596.256 ordinary shares and 
233.731 shares to employees; Nominal value: 10,00 BAM</t>
  </si>
  <si>
    <t xml:space="preserve"> Federalno ministarstvo energije, rudarstva i industrije - 19,26%; 
HADEN S.A (LUX) - 16,58%; 
The Economic and Social Development Fund (LIBYA) - 8,78% </t>
  </si>
  <si>
    <t>07.07.2012, Bosnalijek d.d., Jukićeva 53, Sarajevo</t>
  </si>
  <si>
    <t>Members of Audit board</t>
  </si>
  <si>
    <t xml:space="preserve"> 1. Appointment of the Assembly's president and two certifiers of the Assembly’s minutes;
2. Adoption of the 2011 Annual Report on the Company's operations, including the reports made by auditors, the Supervisory Board and the Audit Board;
3. Adoption of Decision on allocation and the way of use of the profit realized according to the 2011 Annual report on the Company's operations;
4. Adoption of Decision on allocation of a share of the profit realized in  2010 to the Company's reserve fund; 
5. Adoption of the Company's 2012 Business Plan;                                                                                                  6. Adoption of Decision on the establishment of a limited liability company;                                                           7. Adoption of Decision on approval of statute of Bosnalijek, limited liability company;                                         8. Election of members of the Supervisory Board;                                                                                                    9. Election of the members of the audit board;                                                                                                        10. Selection of the external auditor;                                                                                                                          11. Adoption of the basic elements for a contract with the members of the Supervisory Board and Audit Committee in view of the nature, grounds and amount of compensation;
12. Proposal for a decision of profit distribution from 2011;.</t>
  </si>
  <si>
    <t>1. Decision on adoption of the 2011 Annual Report on the Company's operations, including the reports made by auditors, the Supervisory Board and the Audit Board;
 2. Decision on selection of the external auditor;                                                                                                                           3. Decision of not accepting the draft decision - Distribution of profit for 2011;                                                                        4. Decision on selection of the Assembly's president and two certifiers of the Assembly’s minutes;                                                                                               5. Decision on allocation of a share of the profit realized in 2010 to the Company's reserve fund;                                                                                                                                          6. Decision on election of members of the Supervisory Board;                                                                                      7. Decision on profit distribution from 2011;                                                                                                           8. Decision on the establishment of a limited liability company;                                                                                                                                       9. Decision on election of the members of the audit board;                                                                                     10. Decision on approval of statute of Bosnalijek, limited liability company;                                                                                         11. Adoption of the Company's 2012 Business Plan;                                                                                             12. Adoption of the basic elements for a contract with the members of the Supervisory Board and Audit Committee in view of the nature, grounds and amount of compensation;</t>
  </si>
  <si>
    <t>The increase in net profit compared to the previous year is due to increase in sales.</t>
  </si>
  <si>
    <t>Meša Selimović</t>
  </si>
  <si>
    <t>Nedžad Polić</t>
  </si>
  <si>
    <t xml:space="preserve">In Sarajevo on 16.04.2013 </t>
  </si>
  <si>
    <t>21.20</t>
  </si>
  <si>
    <t>Table C</t>
  </si>
  <si>
    <t>on 31.12.2012</t>
  </si>
  <si>
    <t xml:space="preserve"> 16.04.2013</t>
  </si>
  <si>
    <t>Table G</t>
  </si>
  <si>
    <t>for the period ending on 31.12. 2012</t>
  </si>
  <si>
    <t>Table D</t>
  </si>
  <si>
    <t>CASH FLOW REPORT</t>
  </si>
  <si>
    <t>INDIRECT METHOD</t>
  </si>
  <si>
    <t>Ordinal number</t>
  </si>
  <si>
    <t>DESCRIPTION</t>
  </si>
  <si>
    <t>Mark(+,-)</t>
  </si>
  <si>
    <t xml:space="preserve">A. OPERATING CASH FLOWS </t>
  </si>
  <si>
    <t xml:space="preserve">Period's net profit (loss) </t>
  </si>
  <si>
    <t>Adjustment for:</t>
  </si>
  <si>
    <t>Depreciation/intangible assets' adjustment value</t>
  </si>
  <si>
    <t>+</t>
  </si>
  <si>
    <t>Losses (profit) from alienation of intangible assets</t>
  </si>
  <si>
    <t>+(-)</t>
  </si>
  <si>
    <t>Depreciation/tangible assets' adjustment value</t>
  </si>
  <si>
    <t>Losses (profit) from alienation of tangible assets</t>
  </si>
  <si>
    <t>Adjustments based on long-term financial assets</t>
  </si>
  <si>
    <t>7.</t>
  </si>
  <si>
    <t>Unrealized expenditures (income) originating from exchange rate differentials</t>
  </si>
  <si>
    <t>8.</t>
  </si>
  <si>
    <t>Other adjustments for non-cash items and cash flows relating to investment and financial activities</t>
  </si>
  <si>
    <t>9.</t>
  </si>
  <si>
    <r>
      <t xml:space="preserve">Total </t>
    </r>
    <r>
      <rPr>
        <i/>
        <sz val="10"/>
        <rFont val="Times New Roman"/>
        <family val="1"/>
      </rPr>
      <t>(2 to 8)</t>
    </r>
  </si>
  <si>
    <t>10.</t>
  </si>
  <si>
    <t xml:space="preserve">Stock decrease (increase) </t>
  </si>
  <si>
    <t>11.</t>
  </si>
  <si>
    <t>Decrease (increase) in receivables from sale</t>
  </si>
  <si>
    <t>12.</t>
  </si>
  <si>
    <t>Decrease (increase) in other receivables</t>
  </si>
  <si>
    <t>13.</t>
  </si>
  <si>
    <t xml:space="preserve">Decrease (increase) in prepayments and accrued income </t>
  </si>
  <si>
    <t>14.</t>
  </si>
  <si>
    <t>Increase (decrease) in liabilities toward suppliers</t>
  </si>
  <si>
    <t>15.</t>
  </si>
  <si>
    <t>Increase (decrease) in other liabilities</t>
  </si>
  <si>
    <t>16.</t>
  </si>
  <si>
    <t>Increase (decrease) in accruals and deferred income</t>
  </si>
  <si>
    <t>17.</t>
  </si>
  <si>
    <r>
      <t xml:space="preserve">Total </t>
    </r>
    <r>
      <rPr>
        <i/>
        <sz val="10"/>
        <rFont val="Times New Roman"/>
        <family val="1"/>
      </rPr>
      <t>(10 to 16)</t>
    </r>
  </si>
  <si>
    <t>18.</t>
  </si>
  <si>
    <r>
      <t xml:space="preserve">Operating net cash flow </t>
    </r>
    <r>
      <rPr>
        <i/>
        <sz val="10"/>
        <rFont val="Times New Roman"/>
        <family val="1"/>
      </rPr>
      <t>(1+9+17)</t>
    </r>
  </si>
  <si>
    <t xml:space="preserve">B. INVESTMENT CASH FLOWS </t>
  </si>
  <si>
    <t>19.</t>
  </si>
  <si>
    <r>
      <t xml:space="preserve">Investment cash inflows  </t>
    </r>
    <r>
      <rPr>
        <i/>
        <sz val="10"/>
        <rFont val="Times New Roman"/>
        <family val="1"/>
      </rPr>
      <t>(20 to 25)</t>
    </r>
  </si>
  <si>
    <t>20.</t>
  </si>
  <si>
    <t>Inflows originating from short-term financial investments</t>
  </si>
  <si>
    <t>21.</t>
  </si>
  <si>
    <t xml:space="preserve">Inflows originating from stock and share sale </t>
  </si>
  <si>
    <t>22.</t>
  </si>
  <si>
    <t xml:space="preserve">Inflows originating from fixed assets' sale </t>
  </si>
  <si>
    <t>23.</t>
  </si>
  <si>
    <t>Interest-based inflows</t>
  </si>
  <si>
    <t>24.</t>
  </si>
  <si>
    <t xml:space="preserve">Inflows originating from dividends and share in profit </t>
  </si>
  <si>
    <t>25.</t>
  </si>
  <si>
    <t>26.</t>
  </si>
  <si>
    <r>
      <t xml:space="preserve">Investment cash outflows  </t>
    </r>
    <r>
      <rPr>
        <i/>
        <sz val="10"/>
        <rFont val="Times New Roman"/>
        <family val="1"/>
      </rPr>
      <t>(27 to 30)</t>
    </r>
  </si>
  <si>
    <t>27.</t>
  </si>
  <si>
    <t>Outflows originating from short-term financial investments</t>
  </si>
  <si>
    <t>-</t>
  </si>
  <si>
    <t>28.</t>
  </si>
  <si>
    <t>Outflows originating from stock and share purchase</t>
  </si>
  <si>
    <t>29.</t>
  </si>
  <si>
    <t xml:space="preserve">Outflows originating from fixed assets' purchase </t>
  </si>
  <si>
    <t>30.</t>
  </si>
  <si>
    <r>
      <t xml:space="preserve">Net cash inflow from investment activities </t>
    </r>
    <r>
      <rPr>
        <i/>
        <sz val="10"/>
        <rFont val="Times New Roman"/>
        <family val="1"/>
      </rPr>
      <t>(19-26)</t>
    </r>
  </si>
  <si>
    <t>32.</t>
  </si>
  <si>
    <r>
      <t xml:space="preserve">Net cash outflow from investment activities  </t>
    </r>
    <r>
      <rPr>
        <i/>
        <sz val="10"/>
        <rFont val="Times New Roman"/>
        <family val="1"/>
      </rPr>
      <t>(26-19)</t>
    </r>
  </si>
  <si>
    <t xml:space="preserve">C. FINANCIAL CASH FLOWS </t>
  </si>
  <si>
    <t>33.</t>
  </si>
  <si>
    <r>
      <t xml:space="preserve">Financial cash inflows </t>
    </r>
    <r>
      <rPr>
        <i/>
        <sz val="10"/>
        <rFont val="Times New Roman"/>
        <family val="1"/>
      </rPr>
      <t>(34 to 37)</t>
    </r>
  </si>
  <si>
    <t>34.</t>
  </si>
  <si>
    <t>Inflows originating from original capital increase</t>
  </si>
  <si>
    <t>35.</t>
  </si>
  <si>
    <t xml:space="preserve">Inflows originating from long-term loans </t>
  </si>
  <si>
    <t>36.</t>
  </si>
  <si>
    <t xml:space="preserve">Inflows originating from short-term loans </t>
  </si>
  <si>
    <t>37.</t>
  </si>
  <si>
    <t>38.</t>
  </si>
  <si>
    <r>
      <t xml:space="preserve">Financial cash outflows </t>
    </r>
    <r>
      <rPr>
        <i/>
        <sz val="10"/>
        <rFont val="Times New Roman"/>
        <family val="1"/>
      </rPr>
      <t>(39 to 44)</t>
    </r>
  </si>
  <si>
    <t>39.</t>
  </si>
  <si>
    <t>Outflows originating from the repurchase of own stock and shares</t>
  </si>
  <si>
    <t>40.</t>
  </si>
  <si>
    <t xml:space="preserve">Outflows originating from long-term loans </t>
  </si>
  <si>
    <t>41.</t>
  </si>
  <si>
    <t xml:space="preserve">Outflows originating from short-term loans </t>
  </si>
  <si>
    <t>42.</t>
  </si>
  <si>
    <t>43.</t>
  </si>
  <si>
    <t>Outflows originating from paid out dividends</t>
  </si>
  <si>
    <t>44.</t>
  </si>
  <si>
    <t>Outflows originating from other long-term and short-term laibilities</t>
  </si>
  <si>
    <t>45.</t>
  </si>
  <si>
    <r>
      <t xml:space="preserve">Net cash inflow from financial activities </t>
    </r>
    <r>
      <rPr>
        <i/>
        <sz val="10"/>
        <rFont val="Times New Roman"/>
        <family val="1"/>
      </rPr>
      <t>(33-38)</t>
    </r>
  </si>
  <si>
    <t>46.</t>
  </si>
  <si>
    <r>
      <t xml:space="preserve">Net cash outflow from financial activities </t>
    </r>
    <r>
      <rPr>
        <i/>
        <sz val="10"/>
        <rFont val="Times New Roman"/>
        <family val="1"/>
      </rPr>
      <t>(38-33)</t>
    </r>
  </si>
  <si>
    <t>47.</t>
  </si>
  <si>
    <t>D. TOTAL CASH INFLOWS (18+31+45)</t>
  </si>
  <si>
    <t>48.</t>
  </si>
  <si>
    <t>E. TOTAL CASH OUTFLOWS (18+32+46)</t>
  </si>
  <si>
    <t>49.</t>
  </si>
  <si>
    <t>F. NET CASH INFLOW (47-48)</t>
  </si>
  <si>
    <t>50.</t>
  </si>
  <si>
    <t>G. NET CASH OUTFLOW (48-47)</t>
  </si>
  <si>
    <t>51.</t>
  </si>
  <si>
    <t>H. Cash at the beginning of reporting period</t>
  </si>
  <si>
    <t>52.</t>
  </si>
  <si>
    <t>I. Positive exchange rate differentials based on cash conversion</t>
  </si>
  <si>
    <t>53.</t>
  </si>
  <si>
    <t>J. Negative rate of exchange differentials based on cash conversion</t>
  </si>
  <si>
    <t>54.</t>
  </si>
  <si>
    <t>K. Cash at the end of reporting period (51+49-50+52-53)</t>
  </si>
  <si>
    <t>for the period from 01.01.to 31.12.2012.</t>
  </si>
  <si>
    <t xml:space="preserve"> 16.04.2013.</t>
  </si>
  <si>
    <t>1. Situation on 31.12.2010.</t>
  </si>
  <si>
    <t>4. Rerepresented situation on  31. 12. 2010. or on 01.01.2011.  (901±902±903)</t>
  </si>
  <si>
    <r>
      <t xml:space="preserve">12. Situation on 31. 12. 2011. </t>
    </r>
    <r>
      <rPr>
        <i/>
        <sz val="10"/>
        <rFont val="Times New Roman"/>
        <family val="1"/>
      </rPr>
      <t>(904±905±906±907±908±909-910+911)</t>
    </r>
  </si>
  <si>
    <t>15. Rerepresented situation on 31. 12. 2011. or on 01.01.2012.</t>
  </si>
  <si>
    <t>23. Situation as of  31.12.2012.</t>
  </si>
</sst>
</file>

<file path=xl/styles.xml><?xml version="1.0" encoding="utf-8"?>
<styleSheet xmlns="http://schemas.openxmlformats.org/spreadsheetml/2006/main">
  <numFmts count="2">
    <numFmt numFmtId="164" formatCode="#,##0\ ;\(#,##0\)\ "/>
    <numFmt numFmtId="165" formatCode="_(* #,##0_);_(* \(#,##0\);_(* &quot;-&quot;??_);_(@_)"/>
  </numFmts>
  <fonts count="15">
    <font>
      <sz val="10"/>
      <name val="CRO_Dutch"/>
    </font>
    <font>
      <i/>
      <sz val="10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CRO_Dutch"/>
    </font>
    <font>
      <b/>
      <i/>
      <sz val="10"/>
      <name val="CRO_Dutch"/>
    </font>
    <font>
      <b/>
      <sz val="10"/>
      <name val="CRO_Dutch"/>
    </font>
    <font>
      <u/>
      <sz val="10"/>
      <color theme="10"/>
      <name val="CRO_Dutch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6" fillId="3" borderId="18" applyFill="0" applyAlignment="0">
      <alignment horizontal="left" vertical="center" wrapText="1"/>
    </xf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11">
    <xf numFmtId="0" fontId="0" fillId="0" borderId="0" xfId="0"/>
    <xf numFmtId="0" fontId="1" fillId="0" borderId="0" xfId="0" applyFont="1"/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4" fillId="4" borderId="21" xfId="3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7" fillId="0" borderId="26" xfId="3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7" fillId="0" borderId="29" xfId="0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14" fontId="8" fillId="0" borderId="3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1" applyFont="1" applyBorder="1"/>
    <xf numFmtId="0" fontId="3" fillId="0" borderId="0" xfId="1" applyFont="1" applyFill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64" fontId="4" fillId="0" borderId="1" xfId="3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top" wrapText="1"/>
    </xf>
    <xf numFmtId="0" fontId="1" fillId="0" borderId="16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/>
    </xf>
    <xf numFmtId="164" fontId="4" fillId="0" borderId="1" xfId="1" applyNumberFormat="1" applyFont="1" applyBorder="1" applyAlignment="1">
      <alignment horizontal="right" vertical="center"/>
    </xf>
    <xf numFmtId="4" fontId="5" fillId="0" borderId="1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3" fontId="4" fillId="0" borderId="1" xfId="0" applyNumberFormat="1" applyFont="1" applyBorder="1"/>
    <xf numFmtId="3" fontId="1" fillId="0" borderId="1" xfId="0" applyNumberFormat="1" applyFont="1" applyBorder="1"/>
    <xf numFmtId="0" fontId="3" fillId="0" borderId="0" xfId="1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vertical="top" textRotation="90" wrapText="1"/>
    </xf>
    <xf numFmtId="164" fontId="5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164" fontId="4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7" fillId="0" borderId="0" xfId="3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0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3" fillId="0" borderId="2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top" wrapText="1"/>
    </xf>
    <xf numFmtId="165" fontId="4" fillId="0" borderId="1" xfId="0" applyNumberFormat="1" applyFont="1" applyBorder="1" applyAlignment="1">
      <alignment vertical="top" wrapText="1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Alignment="1">
      <alignment horizontal="right" vertical="center"/>
    </xf>
    <xf numFmtId="0" fontId="4" fillId="0" borderId="13" xfId="3" applyFont="1" applyBorder="1" applyAlignment="1">
      <alignment horizontal="center" vertical="center"/>
    </xf>
    <xf numFmtId="0" fontId="4" fillId="4" borderId="19" xfId="3" applyFont="1" applyFill="1" applyBorder="1" applyAlignment="1">
      <alignment horizontal="center" vertical="center"/>
    </xf>
    <xf numFmtId="0" fontId="4" fillId="4" borderId="20" xfId="3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7" fillId="0" borderId="22" xfId="3" applyNumberFormat="1" applyFont="1" applyBorder="1" applyAlignment="1">
      <alignment horizontal="center" vertical="center"/>
    </xf>
    <xf numFmtId="0" fontId="7" fillId="0" borderId="24" xfId="3" applyNumberFormat="1" applyFont="1" applyBorder="1" applyAlignment="1">
      <alignment horizontal="center" vertical="center"/>
    </xf>
    <xf numFmtId="0" fontId="4" fillId="0" borderId="25" xfId="3" applyFont="1" applyBorder="1" applyAlignment="1">
      <alignment vertical="center" wrapText="1"/>
    </xf>
    <xf numFmtId="0" fontId="4" fillId="0" borderId="18" xfId="3" applyFont="1" applyBorder="1" applyAlignment="1">
      <alignment vertical="center" wrapText="1"/>
    </xf>
    <xf numFmtId="0" fontId="7" fillId="0" borderId="25" xfId="3" applyNumberFormat="1" applyFont="1" applyBorder="1" applyAlignment="1">
      <alignment horizontal="center" vertical="center"/>
    </xf>
    <xf numFmtId="0" fontId="7" fillId="0" borderId="26" xfId="3" applyNumberFormat="1" applyFont="1" applyBorder="1" applyAlignment="1">
      <alignment horizontal="center" vertical="center"/>
    </xf>
    <xf numFmtId="0" fontId="5" fillId="0" borderId="25" xfId="3" applyFont="1" applyBorder="1" applyAlignment="1">
      <alignment vertical="center" wrapText="1"/>
    </xf>
    <xf numFmtId="0" fontId="5" fillId="0" borderId="18" xfId="3" applyFont="1" applyBorder="1" applyAlignment="1">
      <alignment vertical="center" wrapText="1"/>
    </xf>
    <xf numFmtId="0" fontId="5" fillId="0" borderId="25" xfId="3" applyNumberFormat="1" applyFont="1" applyBorder="1" applyAlignment="1">
      <alignment horizontal="center" vertical="center" wrapText="1"/>
    </xf>
    <xf numFmtId="0" fontId="5" fillId="0" borderId="26" xfId="3" applyNumberFormat="1" applyFont="1" applyBorder="1" applyAlignment="1">
      <alignment horizontal="center" vertical="center"/>
    </xf>
    <xf numFmtId="0" fontId="5" fillId="0" borderId="25" xfId="3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4" fillId="0" borderId="25" xfId="4" applyNumberFormat="1" applyBorder="1" applyAlignment="1" applyProtection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6" xfId="3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3" fontId="5" fillId="0" borderId="25" xfId="3" applyNumberFormat="1" applyFont="1" applyBorder="1" applyAlignment="1">
      <alignment horizontal="center" vertical="center"/>
    </xf>
    <xf numFmtId="0" fontId="8" fillId="0" borderId="0" xfId="3" applyNumberFormat="1" applyFont="1" applyAlignment="1">
      <alignment horizontal="left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7" xfId="3" applyNumberFormat="1" applyFont="1" applyBorder="1" applyAlignment="1">
      <alignment horizontal="center" vertical="center" wrapText="1"/>
    </xf>
    <xf numFmtId="0" fontId="5" fillId="0" borderId="29" xfId="3" applyNumberFormat="1" applyFont="1" applyBorder="1" applyAlignment="1">
      <alignment horizontal="center" vertical="center" wrapText="1"/>
    </xf>
    <xf numFmtId="0" fontId="5" fillId="0" borderId="30" xfId="3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4" fillId="0" borderId="2" xfId="3" applyNumberFormat="1" applyFont="1" applyBorder="1" applyAlignment="1">
      <alignment horizontal="right" vertical="center"/>
    </xf>
    <xf numFmtId="164" fontId="4" fillId="0" borderId="11" xfId="3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0" xfId="0" applyFont="1" applyBorder="1"/>
    <xf numFmtId="0" fontId="4" fillId="0" borderId="0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Border="1"/>
    <xf numFmtId="3" fontId="1" fillId="0" borderId="15" xfId="0" applyNumberFormat="1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17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3" fontId="4" fillId="0" borderId="15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164" fontId="4" fillId="0" borderId="15" xfId="0" applyNumberFormat="1" applyFont="1" applyBorder="1" applyAlignment="1">
      <alignment horizontal="right" wrapText="1"/>
    </xf>
    <xf numFmtId="164" fontId="4" fillId="0" borderId="16" xfId="0" applyNumberFormat="1" applyFont="1" applyBorder="1" applyAlignment="1">
      <alignment horizontal="right" wrapText="1"/>
    </xf>
    <xf numFmtId="164" fontId="4" fillId="0" borderId="17" xfId="0" applyNumberFormat="1" applyFont="1" applyBorder="1" applyAlignment="1">
      <alignment horizontal="right" wrapText="1"/>
    </xf>
    <xf numFmtId="49" fontId="1" fillId="2" borderId="3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3" fillId="0" borderId="6" xfId="1" applyFont="1" applyFill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4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textRotation="90" wrapText="1"/>
    </xf>
    <xf numFmtId="164" fontId="4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7" fillId="0" borderId="13" xfId="3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7" fillId="0" borderId="22" xfId="3" applyFont="1" applyBorder="1" applyAlignment="1">
      <alignment horizontal="left" vertical="center" wrapText="1"/>
    </xf>
    <xf numFmtId="0" fontId="7" fillId="0" borderId="24" xfId="3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7" fillId="0" borderId="25" xfId="3" applyFont="1" applyBorder="1" applyAlignment="1">
      <alignment horizontal="left" vertical="center"/>
    </xf>
    <xf numFmtId="0" fontId="7" fillId="0" borderId="26" xfId="3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7" fillId="0" borderId="27" xfId="3" applyFont="1" applyBorder="1" applyAlignment="1">
      <alignment horizontal="left" vertical="center"/>
    </xf>
    <xf numFmtId="0" fontId="7" fillId="0" borderId="29" xfId="3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top"/>
    </xf>
    <xf numFmtId="3" fontId="1" fillId="0" borderId="1" xfId="0" applyNumberFormat="1" applyFont="1" applyBorder="1" applyAlignment="1">
      <alignment horizontal="right" vertical="top"/>
    </xf>
  </cellXfs>
  <cellStyles count="5">
    <cellStyle name="Hyperlink" xfId="4" builtinId="8"/>
    <cellStyle name="ja" xfId="2"/>
    <cellStyle name="Normal" xfId="0" builtinId="0"/>
    <cellStyle name="Normal_TFI-FIN" xfId="1"/>
    <cellStyle name="Normal_TFI-FIN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AppData/Local/Microsoft/Windows/Temporary%20Internet%20Files/Content.Outlook/3P4Z6IRR/4%20-%20Kvartal%202011/Web%20Stranica/Engleska%20verzija/2%20-%20Kvartal%202011/ENGLESKA%20VERZIJA/Form%20OEI-PD%20-%2031.12.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A"/>
      <sheetName val="Table B"/>
      <sheetName val="Table C"/>
      <sheetName val="Table D"/>
      <sheetName val="Tabela E"/>
      <sheetName val="Table E"/>
      <sheetName val="Tabela F"/>
      <sheetName val="Table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osnalijek.ba/" TargetMode="External"/><Relationship Id="rId1" Type="http://schemas.openxmlformats.org/officeDocument/2006/relationships/hyperlink" Target="mailto:info@bosnalijek.ba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zoomScale="90" zoomScaleNormal="90" zoomScaleSheetLayoutView="100" workbookViewId="0">
      <selection activeCell="D29" sqref="D29:E29"/>
    </sheetView>
  </sheetViews>
  <sheetFormatPr defaultRowHeight="14.1" customHeight="1"/>
  <cols>
    <col min="1" max="2" width="30.7109375" style="16" customWidth="1"/>
    <col min="3" max="3" width="3.140625" style="16" customWidth="1"/>
    <col min="4" max="4" width="30.7109375" style="17" customWidth="1"/>
    <col min="5" max="5" width="55.140625" style="17" customWidth="1"/>
    <col min="6" max="256" width="9.140625" style="17"/>
    <col min="257" max="258" width="30.7109375" style="17" customWidth="1"/>
    <col min="259" max="259" width="3.140625" style="17" customWidth="1"/>
    <col min="260" max="260" width="30.7109375" style="17" customWidth="1"/>
    <col min="261" max="261" width="55.140625" style="17" customWidth="1"/>
    <col min="262" max="512" width="9.140625" style="17"/>
    <col min="513" max="514" width="30.7109375" style="17" customWidth="1"/>
    <col min="515" max="515" width="3.140625" style="17" customWidth="1"/>
    <col min="516" max="516" width="30.7109375" style="17" customWidth="1"/>
    <col min="517" max="517" width="55.140625" style="17" customWidth="1"/>
    <col min="518" max="768" width="9.140625" style="17"/>
    <col min="769" max="770" width="30.7109375" style="17" customWidth="1"/>
    <col min="771" max="771" width="3.140625" style="17" customWidth="1"/>
    <col min="772" max="772" width="30.7109375" style="17" customWidth="1"/>
    <col min="773" max="773" width="55.140625" style="17" customWidth="1"/>
    <col min="774" max="1024" width="9.140625" style="17"/>
    <col min="1025" max="1026" width="30.7109375" style="17" customWidth="1"/>
    <col min="1027" max="1027" width="3.140625" style="17" customWidth="1"/>
    <col min="1028" max="1028" width="30.7109375" style="17" customWidth="1"/>
    <col min="1029" max="1029" width="55.140625" style="17" customWidth="1"/>
    <col min="1030" max="1280" width="9.140625" style="17"/>
    <col min="1281" max="1282" width="30.7109375" style="17" customWidth="1"/>
    <col min="1283" max="1283" width="3.140625" style="17" customWidth="1"/>
    <col min="1284" max="1284" width="30.7109375" style="17" customWidth="1"/>
    <col min="1285" max="1285" width="55.140625" style="17" customWidth="1"/>
    <col min="1286" max="1536" width="9.140625" style="17"/>
    <col min="1537" max="1538" width="30.7109375" style="17" customWidth="1"/>
    <col min="1539" max="1539" width="3.140625" style="17" customWidth="1"/>
    <col min="1540" max="1540" width="30.7109375" style="17" customWidth="1"/>
    <col min="1541" max="1541" width="55.140625" style="17" customWidth="1"/>
    <col min="1542" max="1792" width="9.140625" style="17"/>
    <col min="1793" max="1794" width="30.7109375" style="17" customWidth="1"/>
    <col min="1795" max="1795" width="3.140625" style="17" customWidth="1"/>
    <col min="1796" max="1796" width="30.7109375" style="17" customWidth="1"/>
    <col min="1797" max="1797" width="55.140625" style="17" customWidth="1"/>
    <col min="1798" max="2048" width="9.140625" style="17"/>
    <col min="2049" max="2050" width="30.7109375" style="17" customWidth="1"/>
    <col min="2051" max="2051" width="3.140625" style="17" customWidth="1"/>
    <col min="2052" max="2052" width="30.7109375" style="17" customWidth="1"/>
    <col min="2053" max="2053" width="55.140625" style="17" customWidth="1"/>
    <col min="2054" max="2304" width="9.140625" style="17"/>
    <col min="2305" max="2306" width="30.7109375" style="17" customWidth="1"/>
    <col min="2307" max="2307" width="3.140625" style="17" customWidth="1"/>
    <col min="2308" max="2308" width="30.7109375" style="17" customWidth="1"/>
    <col min="2309" max="2309" width="55.140625" style="17" customWidth="1"/>
    <col min="2310" max="2560" width="9.140625" style="17"/>
    <col min="2561" max="2562" width="30.7109375" style="17" customWidth="1"/>
    <col min="2563" max="2563" width="3.140625" style="17" customWidth="1"/>
    <col min="2564" max="2564" width="30.7109375" style="17" customWidth="1"/>
    <col min="2565" max="2565" width="55.140625" style="17" customWidth="1"/>
    <col min="2566" max="2816" width="9.140625" style="17"/>
    <col min="2817" max="2818" width="30.7109375" style="17" customWidth="1"/>
    <col min="2819" max="2819" width="3.140625" style="17" customWidth="1"/>
    <col min="2820" max="2820" width="30.7109375" style="17" customWidth="1"/>
    <col min="2821" max="2821" width="55.140625" style="17" customWidth="1"/>
    <col min="2822" max="3072" width="9.140625" style="17"/>
    <col min="3073" max="3074" width="30.7109375" style="17" customWidth="1"/>
    <col min="3075" max="3075" width="3.140625" style="17" customWidth="1"/>
    <col min="3076" max="3076" width="30.7109375" style="17" customWidth="1"/>
    <col min="3077" max="3077" width="55.140625" style="17" customWidth="1"/>
    <col min="3078" max="3328" width="9.140625" style="17"/>
    <col min="3329" max="3330" width="30.7109375" style="17" customWidth="1"/>
    <col min="3331" max="3331" width="3.140625" style="17" customWidth="1"/>
    <col min="3332" max="3332" width="30.7109375" style="17" customWidth="1"/>
    <col min="3333" max="3333" width="55.140625" style="17" customWidth="1"/>
    <col min="3334" max="3584" width="9.140625" style="17"/>
    <col min="3585" max="3586" width="30.7109375" style="17" customWidth="1"/>
    <col min="3587" max="3587" width="3.140625" style="17" customWidth="1"/>
    <col min="3588" max="3588" width="30.7109375" style="17" customWidth="1"/>
    <col min="3589" max="3589" width="55.140625" style="17" customWidth="1"/>
    <col min="3590" max="3840" width="9.140625" style="17"/>
    <col min="3841" max="3842" width="30.7109375" style="17" customWidth="1"/>
    <col min="3843" max="3843" width="3.140625" style="17" customWidth="1"/>
    <col min="3844" max="3844" width="30.7109375" style="17" customWidth="1"/>
    <col min="3845" max="3845" width="55.140625" style="17" customWidth="1"/>
    <col min="3846" max="4096" width="9.140625" style="17"/>
    <col min="4097" max="4098" width="30.7109375" style="17" customWidth="1"/>
    <col min="4099" max="4099" width="3.140625" style="17" customWidth="1"/>
    <col min="4100" max="4100" width="30.7109375" style="17" customWidth="1"/>
    <col min="4101" max="4101" width="55.140625" style="17" customWidth="1"/>
    <col min="4102" max="4352" width="9.140625" style="17"/>
    <col min="4353" max="4354" width="30.7109375" style="17" customWidth="1"/>
    <col min="4355" max="4355" width="3.140625" style="17" customWidth="1"/>
    <col min="4356" max="4356" width="30.7109375" style="17" customWidth="1"/>
    <col min="4357" max="4357" width="55.140625" style="17" customWidth="1"/>
    <col min="4358" max="4608" width="9.140625" style="17"/>
    <col min="4609" max="4610" width="30.7109375" style="17" customWidth="1"/>
    <col min="4611" max="4611" width="3.140625" style="17" customWidth="1"/>
    <col min="4612" max="4612" width="30.7109375" style="17" customWidth="1"/>
    <col min="4613" max="4613" width="55.140625" style="17" customWidth="1"/>
    <col min="4614" max="4864" width="9.140625" style="17"/>
    <col min="4865" max="4866" width="30.7109375" style="17" customWidth="1"/>
    <col min="4867" max="4867" width="3.140625" style="17" customWidth="1"/>
    <col min="4868" max="4868" width="30.7109375" style="17" customWidth="1"/>
    <col min="4869" max="4869" width="55.140625" style="17" customWidth="1"/>
    <col min="4870" max="5120" width="9.140625" style="17"/>
    <col min="5121" max="5122" width="30.7109375" style="17" customWidth="1"/>
    <col min="5123" max="5123" width="3.140625" style="17" customWidth="1"/>
    <col min="5124" max="5124" width="30.7109375" style="17" customWidth="1"/>
    <col min="5125" max="5125" width="55.140625" style="17" customWidth="1"/>
    <col min="5126" max="5376" width="9.140625" style="17"/>
    <col min="5377" max="5378" width="30.7109375" style="17" customWidth="1"/>
    <col min="5379" max="5379" width="3.140625" style="17" customWidth="1"/>
    <col min="5380" max="5380" width="30.7109375" style="17" customWidth="1"/>
    <col min="5381" max="5381" width="55.140625" style="17" customWidth="1"/>
    <col min="5382" max="5632" width="9.140625" style="17"/>
    <col min="5633" max="5634" width="30.7109375" style="17" customWidth="1"/>
    <col min="5635" max="5635" width="3.140625" style="17" customWidth="1"/>
    <col min="5636" max="5636" width="30.7109375" style="17" customWidth="1"/>
    <col min="5637" max="5637" width="55.140625" style="17" customWidth="1"/>
    <col min="5638" max="5888" width="9.140625" style="17"/>
    <col min="5889" max="5890" width="30.7109375" style="17" customWidth="1"/>
    <col min="5891" max="5891" width="3.140625" style="17" customWidth="1"/>
    <col min="5892" max="5892" width="30.7109375" style="17" customWidth="1"/>
    <col min="5893" max="5893" width="55.140625" style="17" customWidth="1"/>
    <col min="5894" max="6144" width="9.140625" style="17"/>
    <col min="6145" max="6146" width="30.7109375" style="17" customWidth="1"/>
    <col min="6147" max="6147" width="3.140625" style="17" customWidth="1"/>
    <col min="6148" max="6148" width="30.7109375" style="17" customWidth="1"/>
    <col min="6149" max="6149" width="55.140625" style="17" customWidth="1"/>
    <col min="6150" max="6400" width="9.140625" style="17"/>
    <col min="6401" max="6402" width="30.7109375" style="17" customWidth="1"/>
    <col min="6403" max="6403" width="3.140625" style="17" customWidth="1"/>
    <col min="6404" max="6404" width="30.7109375" style="17" customWidth="1"/>
    <col min="6405" max="6405" width="55.140625" style="17" customWidth="1"/>
    <col min="6406" max="6656" width="9.140625" style="17"/>
    <col min="6657" max="6658" width="30.7109375" style="17" customWidth="1"/>
    <col min="6659" max="6659" width="3.140625" style="17" customWidth="1"/>
    <col min="6660" max="6660" width="30.7109375" style="17" customWidth="1"/>
    <col min="6661" max="6661" width="55.140625" style="17" customWidth="1"/>
    <col min="6662" max="6912" width="9.140625" style="17"/>
    <col min="6913" max="6914" width="30.7109375" style="17" customWidth="1"/>
    <col min="6915" max="6915" width="3.140625" style="17" customWidth="1"/>
    <col min="6916" max="6916" width="30.7109375" style="17" customWidth="1"/>
    <col min="6917" max="6917" width="55.140625" style="17" customWidth="1"/>
    <col min="6918" max="7168" width="9.140625" style="17"/>
    <col min="7169" max="7170" width="30.7109375" style="17" customWidth="1"/>
    <col min="7171" max="7171" width="3.140625" style="17" customWidth="1"/>
    <col min="7172" max="7172" width="30.7109375" style="17" customWidth="1"/>
    <col min="7173" max="7173" width="55.140625" style="17" customWidth="1"/>
    <col min="7174" max="7424" width="9.140625" style="17"/>
    <col min="7425" max="7426" width="30.7109375" style="17" customWidth="1"/>
    <col min="7427" max="7427" width="3.140625" style="17" customWidth="1"/>
    <col min="7428" max="7428" width="30.7109375" style="17" customWidth="1"/>
    <col min="7429" max="7429" width="55.140625" style="17" customWidth="1"/>
    <col min="7430" max="7680" width="9.140625" style="17"/>
    <col min="7681" max="7682" width="30.7109375" style="17" customWidth="1"/>
    <col min="7683" max="7683" width="3.140625" style="17" customWidth="1"/>
    <col min="7684" max="7684" width="30.7109375" style="17" customWidth="1"/>
    <col min="7685" max="7685" width="55.140625" style="17" customWidth="1"/>
    <col min="7686" max="7936" width="9.140625" style="17"/>
    <col min="7937" max="7938" width="30.7109375" style="17" customWidth="1"/>
    <col min="7939" max="7939" width="3.140625" style="17" customWidth="1"/>
    <col min="7940" max="7940" width="30.7109375" style="17" customWidth="1"/>
    <col min="7941" max="7941" width="55.140625" style="17" customWidth="1"/>
    <col min="7942" max="8192" width="9.140625" style="17"/>
    <col min="8193" max="8194" width="30.7109375" style="17" customWidth="1"/>
    <col min="8195" max="8195" width="3.140625" style="17" customWidth="1"/>
    <col min="8196" max="8196" width="30.7109375" style="17" customWidth="1"/>
    <col min="8197" max="8197" width="55.140625" style="17" customWidth="1"/>
    <col min="8198" max="8448" width="9.140625" style="17"/>
    <col min="8449" max="8450" width="30.7109375" style="17" customWidth="1"/>
    <col min="8451" max="8451" width="3.140625" style="17" customWidth="1"/>
    <col min="8452" max="8452" width="30.7109375" style="17" customWidth="1"/>
    <col min="8453" max="8453" width="55.140625" style="17" customWidth="1"/>
    <col min="8454" max="8704" width="9.140625" style="17"/>
    <col min="8705" max="8706" width="30.7109375" style="17" customWidth="1"/>
    <col min="8707" max="8707" width="3.140625" style="17" customWidth="1"/>
    <col min="8708" max="8708" width="30.7109375" style="17" customWidth="1"/>
    <col min="8709" max="8709" width="55.140625" style="17" customWidth="1"/>
    <col min="8710" max="8960" width="9.140625" style="17"/>
    <col min="8961" max="8962" width="30.7109375" style="17" customWidth="1"/>
    <col min="8963" max="8963" width="3.140625" style="17" customWidth="1"/>
    <col min="8964" max="8964" width="30.7109375" style="17" customWidth="1"/>
    <col min="8965" max="8965" width="55.140625" style="17" customWidth="1"/>
    <col min="8966" max="9216" width="9.140625" style="17"/>
    <col min="9217" max="9218" width="30.7109375" style="17" customWidth="1"/>
    <col min="9219" max="9219" width="3.140625" style="17" customWidth="1"/>
    <col min="9220" max="9220" width="30.7109375" style="17" customWidth="1"/>
    <col min="9221" max="9221" width="55.140625" style="17" customWidth="1"/>
    <col min="9222" max="9472" width="9.140625" style="17"/>
    <col min="9473" max="9474" width="30.7109375" style="17" customWidth="1"/>
    <col min="9475" max="9475" width="3.140625" style="17" customWidth="1"/>
    <col min="9476" max="9476" width="30.7109375" style="17" customWidth="1"/>
    <col min="9477" max="9477" width="55.140625" style="17" customWidth="1"/>
    <col min="9478" max="9728" width="9.140625" style="17"/>
    <col min="9729" max="9730" width="30.7109375" style="17" customWidth="1"/>
    <col min="9731" max="9731" width="3.140625" style="17" customWidth="1"/>
    <col min="9732" max="9732" width="30.7109375" style="17" customWidth="1"/>
    <col min="9733" max="9733" width="55.140625" style="17" customWidth="1"/>
    <col min="9734" max="9984" width="9.140625" style="17"/>
    <col min="9985" max="9986" width="30.7109375" style="17" customWidth="1"/>
    <col min="9987" max="9987" width="3.140625" style="17" customWidth="1"/>
    <col min="9988" max="9988" width="30.7109375" style="17" customWidth="1"/>
    <col min="9989" max="9989" width="55.140625" style="17" customWidth="1"/>
    <col min="9990" max="10240" width="9.140625" style="17"/>
    <col min="10241" max="10242" width="30.7109375" style="17" customWidth="1"/>
    <col min="10243" max="10243" width="3.140625" style="17" customWidth="1"/>
    <col min="10244" max="10244" width="30.7109375" style="17" customWidth="1"/>
    <col min="10245" max="10245" width="55.140625" style="17" customWidth="1"/>
    <col min="10246" max="10496" width="9.140625" style="17"/>
    <col min="10497" max="10498" width="30.7109375" style="17" customWidth="1"/>
    <col min="10499" max="10499" width="3.140625" style="17" customWidth="1"/>
    <col min="10500" max="10500" width="30.7109375" style="17" customWidth="1"/>
    <col min="10501" max="10501" width="55.140625" style="17" customWidth="1"/>
    <col min="10502" max="10752" width="9.140625" style="17"/>
    <col min="10753" max="10754" width="30.7109375" style="17" customWidth="1"/>
    <col min="10755" max="10755" width="3.140625" style="17" customWidth="1"/>
    <col min="10756" max="10756" width="30.7109375" style="17" customWidth="1"/>
    <col min="10757" max="10757" width="55.140625" style="17" customWidth="1"/>
    <col min="10758" max="11008" width="9.140625" style="17"/>
    <col min="11009" max="11010" width="30.7109375" style="17" customWidth="1"/>
    <col min="11011" max="11011" width="3.140625" style="17" customWidth="1"/>
    <col min="11012" max="11012" width="30.7109375" style="17" customWidth="1"/>
    <col min="11013" max="11013" width="55.140625" style="17" customWidth="1"/>
    <col min="11014" max="11264" width="9.140625" style="17"/>
    <col min="11265" max="11266" width="30.7109375" style="17" customWidth="1"/>
    <col min="11267" max="11267" width="3.140625" style="17" customWidth="1"/>
    <col min="11268" max="11268" width="30.7109375" style="17" customWidth="1"/>
    <col min="11269" max="11269" width="55.140625" style="17" customWidth="1"/>
    <col min="11270" max="11520" width="9.140625" style="17"/>
    <col min="11521" max="11522" width="30.7109375" style="17" customWidth="1"/>
    <col min="11523" max="11523" width="3.140625" style="17" customWidth="1"/>
    <col min="11524" max="11524" width="30.7109375" style="17" customWidth="1"/>
    <col min="11525" max="11525" width="55.140625" style="17" customWidth="1"/>
    <col min="11526" max="11776" width="9.140625" style="17"/>
    <col min="11777" max="11778" width="30.7109375" style="17" customWidth="1"/>
    <col min="11779" max="11779" width="3.140625" style="17" customWidth="1"/>
    <col min="11780" max="11780" width="30.7109375" style="17" customWidth="1"/>
    <col min="11781" max="11781" width="55.140625" style="17" customWidth="1"/>
    <col min="11782" max="12032" width="9.140625" style="17"/>
    <col min="12033" max="12034" width="30.7109375" style="17" customWidth="1"/>
    <col min="12035" max="12035" width="3.140625" style="17" customWidth="1"/>
    <col min="12036" max="12036" width="30.7109375" style="17" customWidth="1"/>
    <col min="12037" max="12037" width="55.140625" style="17" customWidth="1"/>
    <col min="12038" max="12288" width="9.140625" style="17"/>
    <col min="12289" max="12290" width="30.7109375" style="17" customWidth="1"/>
    <col min="12291" max="12291" width="3.140625" style="17" customWidth="1"/>
    <col min="12292" max="12292" width="30.7109375" style="17" customWidth="1"/>
    <col min="12293" max="12293" width="55.140625" style="17" customWidth="1"/>
    <col min="12294" max="12544" width="9.140625" style="17"/>
    <col min="12545" max="12546" width="30.7109375" style="17" customWidth="1"/>
    <col min="12547" max="12547" width="3.140625" style="17" customWidth="1"/>
    <col min="12548" max="12548" width="30.7109375" style="17" customWidth="1"/>
    <col min="12549" max="12549" width="55.140625" style="17" customWidth="1"/>
    <col min="12550" max="12800" width="9.140625" style="17"/>
    <col min="12801" max="12802" width="30.7109375" style="17" customWidth="1"/>
    <col min="12803" max="12803" width="3.140625" style="17" customWidth="1"/>
    <col min="12804" max="12804" width="30.7109375" style="17" customWidth="1"/>
    <col min="12805" max="12805" width="55.140625" style="17" customWidth="1"/>
    <col min="12806" max="13056" width="9.140625" style="17"/>
    <col min="13057" max="13058" width="30.7109375" style="17" customWidth="1"/>
    <col min="13059" max="13059" width="3.140625" style="17" customWidth="1"/>
    <col min="13060" max="13060" width="30.7109375" style="17" customWidth="1"/>
    <col min="13061" max="13061" width="55.140625" style="17" customWidth="1"/>
    <col min="13062" max="13312" width="9.140625" style="17"/>
    <col min="13313" max="13314" width="30.7109375" style="17" customWidth="1"/>
    <col min="13315" max="13315" width="3.140625" style="17" customWidth="1"/>
    <col min="13316" max="13316" width="30.7109375" style="17" customWidth="1"/>
    <col min="13317" max="13317" width="55.140625" style="17" customWidth="1"/>
    <col min="13318" max="13568" width="9.140625" style="17"/>
    <col min="13569" max="13570" width="30.7109375" style="17" customWidth="1"/>
    <col min="13571" max="13571" width="3.140625" style="17" customWidth="1"/>
    <col min="13572" max="13572" width="30.7109375" style="17" customWidth="1"/>
    <col min="13573" max="13573" width="55.140625" style="17" customWidth="1"/>
    <col min="13574" max="13824" width="9.140625" style="17"/>
    <col min="13825" max="13826" width="30.7109375" style="17" customWidth="1"/>
    <col min="13827" max="13827" width="3.140625" style="17" customWidth="1"/>
    <col min="13828" max="13828" width="30.7109375" style="17" customWidth="1"/>
    <col min="13829" max="13829" width="55.140625" style="17" customWidth="1"/>
    <col min="13830" max="14080" width="9.140625" style="17"/>
    <col min="14081" max="14082" width="30.7109375" style="17" customWidth="1"/>
    <col min="14083" max="14083" width="3.140625" style="17" customWidth="1"/>
    <col min="14084" max="14084" width="30.7109375" style="17" customWidth="1"/>
    <col min="14085" max="14085" width="55.140625" style="17" customWidth="1"/>
    <col min="14086" max="14336" width="9.140625" style="17"/>
    <col min="14337" max="14338" width="30.7109375" style="17" customWidth="1"/>
    <col min="14339" max="14339" width="3.140625" style="17" customWidth="1"/>
    <col min="14340" max="14340" width="30.7109375" style="17" customWidth="1"/>
    <col min="14341" max="14341" width="55.140625" style="17" customWidth="1"/>
    <col min="14342" max="14592" width="9.140625" style="17"/>
    <col min="14593" max="14594" width="30.7109375" style="17" customWidth="1"/>
    <col min="14595" max="14595" width="3.140625" style="17" customWidth="1"/>
    <col min="14596" max="14596" width="30.7109375" style="17" customWidth="1"/>
    <col min="14597" max="14597" width="55.140625" style="17" customWidth="1"/>
    <col min="14598" max="14848" width="9.140625" style="17"/>
    <col min="14849" max="14850" width="30.7109375" style="17" customWidth="1"/>
    <col min="14851" max="14851" width="3.140625" style="17" customWidth="1"/>
    <col min="14852" max="14852" width="30.7109375" style="17" customWidth="1"/>
    <col min="14853" max="14853" width="55.140625" style="17" customWidth="1"/>
    <col min="14854" max="15104" width="9.140625" style="17"/>
    <col min="15105" max="15106" width="30.7109375" style="17" customWidth="1"/>
    <col min="15107" max="15107" width="3.140625" style="17" customWidth="1"/>
    <col min="15108" max="15108" width="30.7109375" style="17" customWidth="1"/>
    <col min="15109" max="15109" width="55.140625" style="17" customWidth="1"/>
    <col min="15110" max="15360" width="9.140625" style="17"/>
    <col min="15361" max="15362" width="30.7109375" style="17" customWidth="1"/>
    <col min="15363" max="15363" width="3.140625" style="17" customWidth="1"/>
    <col min="15364" max="15364" width="30.7109375" style="17" customWidth="1"/>
    <col min="15365" max="15365" width="55.140625" style="17" customWidth="1"/>
    <col min="15366" max="15616" width="9.140625" style="17"/>
    <col min="15617" max="15618" width="30.7109375" style="17" customWidth="1"/>
    <col min="15619" max="15619" width="3.140625" style="17" customWidth="1"/>
    <col min="15620" max="15620" width="30.7109375" style="17" customWidth="1"/>
    <col min="15621" max="15621" width="55.140625" style="17" customWidth="1"/>
    <col min="15622" max="15872" width="9.140625" style="17"/>
    <col min="15873" max="15874" width="30.7109375" style="17" customWidth="1"/>
    <col min="15875" max="15875" width="3.140625" style="17" customWidth="1"/>
    <col min="15876" max="15876" width="30.7109375" style="17" customWidth="1"/>
    <col min="15877" max="15877" width="55.140625" style="17" customWidth="1"/>
    <col min="15878" max="16128" width="9.140625" style="17"/>
    <col min="16129" max="16130" width="30.7109375" style="17" customWidth="1"/>
    <col min="16131" max="16131" width="3.140625" style="17" customWidth="1"/>
    <col min="16132" max="16132" width="30.7109375" style="17" customWidth="1"/>
    <col min="16133" max="16133" width="55.140625" style="17" customWidth="1"/>
    <col min="16134" max="16384" width="9.140625" style="17"/>
  </cols>
  <sheetData>
    <row r="1" spans="1:13" ht="14.1" customHeight="1">
      <c r="A1" s="131" t="s">
        <v>17</v>
      </c>
      <c r="B1" s="131"/>
      <c r="D1" s="132" t="s">
        <v>8</v>
      </c>
      <c r="E1" s="132"/>
      <c r="G1" s="18"/>
      <c r="H1" s="18"/>
      <c r="I1" s="19"/>
      <c r="K1" s="19"/>
      <c r="L1" s="19"/>
      <c r="M1" s="19"/>
    </row>
    <row r="2" spans="1:13" ht="14.1" customHeight="1">
      <c r="A2" s="133" t="s">
        <v>494</v>
      </c>
      <c r="B2" s="133"/>
      <c r="C2" s="20"/>
      <c r="D2" s="132" t="s">
        <v>18</v>
      </c>
      <c r="E2" s="132"/>
      <c r="F2" s="21"/>
      <c r="G2" s="21"/>
      <c r="H2" s="21"/>
      <c r="I2" s="21"/>
      <c r="J2" s="21"/>
      <c r="K2" s="21"/>
      <c r="L2" s="21"/>
      <c r="M2" s="21"/>
    </row>
    <row r="3" spans="1:13" ht="30" customHeight="1" thickBot="1">
      <c r="A3" s="134" t="s">
        <v>19</v>
      </c>
      <c r="B3" s="135"/>
      <c r="C3" s="22"/>
      <c r="D3" s="134" t="s">
        <v>20</v>
      </c>
      <c r="E3" s="136"/>
      <c r="F3" s="21"/>
      <c r="G3" s="21"/>
      <c r="H3" s="21"/>
      <c r="I3" s="21"/>
      <c r="J3" s="21"/>
      <c r="K3" s="21"/>
      <c r="L3" s="21"/>
      <c r="M3" s="21"/>
    </row>
    <row r="4" spans="1:13" ht="15" customHeight="1" thickTop="1">
      <c r="A4" s="137" t="s">
        <v>21</v>
      </c>
      <c r="B4" s="138"/>
      <c r="C4" s="23"/>
      <c r="D4" s="139"/>
      <c r="E4" s="140"/>
    </row>
    <row r="5" spans="1:13" ht="15" customHeight="1">
      <c r="A5" s="141" t="s">
        <v>22</v>
      </c>
      <c r="B5" s="142"/>
      <c r="C5" s="24"/>
      <c r="D5" s="143"/>
      <c r="E5" s="144"/>
    </row>
    <row r="6" spans="1:13" ht="30" customHeight="1">
      <c r="A6" s="145" t="s">
        <v>23</v>
      </c>
      <c r="B6" s="146"/>
      <c r="C6" s="25"/>
      <c r="D6" s="147" t="s">
        <v>24</v>
      </c>
      <c r="E6" s="148"/>
    </row>
    <row r="7" spans="1:13" ht="15" customHeight="1">
      <c r="A7" s="145" t="s">
        <v>25</v>
      </c>
      <c r="B7" s="146"/>
      <c r="C7" s="25"/>
      <c r="D7" s="149" t="s">
        <v>26</v>
      </c>
      <c r="E7" s="148"/>
    </row>
    <row r="8" spans="1:13" ht="30" customHeight="1">
      <c r="A8" s="150" t="s">
        <v>27</v>
      </c>
      <c r="B8" s="151"/>
      <c r="C8" s="26"/>
      <c r="D8" s="147" t="s">
        <v>28</v>
      </c>
      <c r="E8" s="148"/>
    </row>
    <row r="9" spans="1:13" ht="15" customHeight="1">
      <c r="A9" s="145" t="s">
        <v>29</v>
      </c>
      <c r="B9" s="146"/>
      <c r="C9" s="25"/>
      <c r="D9" s="152" t="s">
        <v>30</v>
      </c>
      <c r="E9" s="148"/>
    </row>
    <row r="10" spans="1:13" ht="15" customHeight="1">
      <c r="A10" s="145" t="s">
        <v>31</v>
      </c>
      <c r="B10" s="146"/>
      <c r="C10" s="25"/>
      <c r="D10" s="152" t="s">
        <v>32</v>
      </c>
      <c r="E10" s="148"/>
    </row>
    <row r="11" spans="1:13" ht="15" customHeight="1">
      <c r="A11" s="150" t="s">
        <v>33</v>
      </c>
      <c r="B11" s="151"/>
      <c r="C11" s="26"/>
      <c r="D11" s="149" t="s">
        <v>34</v>
      </c>
      <c r="E11" s="148"/>
    </row>
    <row r="12" spans="1:13" ht="15" customHeight="1">
      <c r="A12" s="150" t="s">
        <v>35</v>
      </c>
      <c r="B12" s="151"/>
      <c r="C12" s="26"/>
      <c r="D12" s="153">
        <v>654</v>
      </c>
      <c r="E12" s="154"/>
    </row>
    <row r="13" spans="1:13" ht="44.25" customHeight="1">
      <c r="A13" s="150" t="s">
        <v>36</v>
      </c>
      <c r="B13" s="151"/>
      <c r="C13" s="26"/>
      <c r="D13" s="147" t="s">
        <v>495</v>
      </c>
      <c r="E13" s="155"/>
    </row>
    <row r="14" spans="1:13" ht="15" customHeight="1">
      <c r="A14" s="150" t="s">
        <v>37</v>
      </c>
      <c r="B14" s="151"/>
      <c r="C14" s="26"/>
      <c r="D14" s="149" t="s">
        <v>496</v>
      </c>
      <c r="E14" s="148"/>
    </row>
    <row r="15" spans="1:13" ht="27.95" customHeight="1">
      <c r="A15" s="150" t="s">
        <v>38</v>
      </c>
      <c r="B15" s="151"/>
      <c r="C15" s="26"/>
      <c r="D15" s="149" t="s">
        <v>497</v>
      </c>
      <c r="E15" s="148"/>
    </row>
    <row r="16" spans="1:13" ht="45" customHeight="1">
      <c r="A16" s="150" t="s">
        <v>505</v>
      </c>
      <c r="B16" s="151"/>
      <c r="C16" s="26"/>
      <c r="D16" s="147" t="s">
        <v>498</v>
      </c>
      <c r="E16" s="148"/>
    </row>
    <row r="17" spans="1:5" ht="15" customHeight="1">
      <c r="A17" s="156" t="s">
        <v>39</v>
      </c>
      <c r="B17" s="157"/>
      <c r="C17" s="27"/>
      <c r="D17" s="149" t="s">
        <v>40</v>
      </c>
      <c r="E17" s="148"/>
    </row>
    <row r="18" spans="1:5" ht="75" customHeight="1">
      <c r="A18" s="150" t="s">
        <v>41</v>
      </c>
      <c r="B18" s="151"/>
      <c r="C18" s="26"/>
      <c r="D18" s="147" t="s">
        <v>499</v>
      </c>
      <c r="E18" s="155"/>
    </row>
    <row r="19" spans="1:5" ht="67.5" customHeight="1">
      <c r="A19" s="150" t="s">
        <v>42</v>
      </c>
      <c r="B19" s="151"/>
      <c r="C19" s="26"/>
      <c r="D19" s="147" t="s">
        <v>500</v>
      </c>
      <c r="E19" s="155"/>
    </row>
    <row r="20" spans="1:5" ht="135.75" customHeight="1">
      <c r="A20" s="150" t="s">
        <v>43</v>
      </c>
      <c r="B20" s="151"/>
      <c r="C20" s="26"/>
      <c r="D20" s="147" t="s">
        <v>501</v>
      </c>
      <c r="E20" s="155"/>
    </row>
    <row r="21" spans="1:5" ht="15" customHeight="1">
      <c r="A21" s="156" t="s">
        <v>44</v>
      </c>
      <c r="B21" s="157"/>
      <c r="C21" s="27"/>
      <c r="D21" s="149" t="s">
        <v>40</v>
      </c>
      <c r="E21" s="148"/>
    </row>
    <row r="22" spans="1:5" ht="15" customHeight="1">
      <c r="A22" s="150" t="s">
        <v>45</v>
      </c>
      <c r="B22" s="151"/>
      <c r="C22" s="26"/>
      <c r="D22" s="158">
        <v>6153</v>
      </c>
      <c r="E22" s="154"/>
    </row>
    <row r="23" spans="1:5" ht="38.25" customHeight="1">
      <c r="A23" s="150" t="s">
        <v>46</v>
      </c>
      <c r="B23" s="151"/>
      <c r="C23" s="28"/>
      <c r="D23" s="147" t="s">
        <v>502</v>
      </c>
      <c r="E23" s="155"/>
    </row>
    <row r="24" spans="1:5" ht="47.25" customHeight="1">
      <c r="A24" s="150" t="s">
        <v>47</v>
      </c>
      <c r="B24" s="151"/>
      <c r="C24" s="26"/>
      <c r="D24" s="147" t="s">
        <v>503</v>
      </c>
      <c r="E24" s="155"/>
    </row>
    <row r="25" spans="1:5" ht="15" customHeight="1">
      <c r="A25" s="156" t="s">
        <v>48</v>
      </c>
      <c r="B25" s="157"/>
      <c r="C25" s="27"/>
      <c r="D25" s="149" t="s">
        <v>40</v>
      </c>
      <c r="E25" s="148"/>
    </row>
    <row r="26" spans="1:5" ht="45" customHeight="1">
      <c r="A26" s="150" t="s">
        <v>49</v>
      </c>
      <c r="B26" s="151"/>
      <c r="C26" s="28"/>
      <c r="D26" s="149" t="s">
        <v>40</v>
      </c>
      <c r="E26" s="148"/>
    </row>
    <row r="27" spans="1:5" ht="27.95" customHeight="1">
      <c r="A27" s="156" t="s">
        <v>50</v>
      </c>
      <c r="B27" s="157"/>
      <c r="C27" s="27"/>
      <c r="D27" s="149" t="s">
        <v>40</v>
      </c>
      <c r="E27" s="148"/>
    </row>
    <row r="28" spans="1:5" ht="15" customHeight="1">
      <c r="A28" s="150" t="s">
        <v>51</v>
      </c>
      <c r="B28" s="151"/>
      <c r="C28" s="26"/>
      <c r="D28" s="149" t="s">
        <v>504</v>
      </c>
      <c r="E28" s="148"/>
    </row>
    <row r="29" spans="1:5" ht="201" customHeight="1">
      <c r="A29" s="150" t="s">
        <v>52</v>
      </c>
      <c r="B29" s="151"/>
      <c r="C29" s="26"/>
      <c r="D29" s="147" t="s">
        <v>506</v>
      </c>
      <c r="E29" s="155"/>
    </row>
    <row r="30" spans="1:5" ht="186.75" customHeight="1">
      <c r="A30" s="150" t="s">
        <v>53</v>
      </c>
      <c r="B30" s="151"/>
      <c r="C30" s="26"/>
      <c r="D30" s="147" t="s">
        <v>507</v>
      </c>
      <c r="E30" s="155"/>
    </row>
    <row r="31" spans="1:5" ht="15" customHeight="1">
      <c r="A31" s="156" t="s">
        <v>54</v>
      </c>
      <c r="B31" s="157"/>
      <c r="C31" s="27"/>
      <c r="D31" s="149" t="s">
        <v>40</v>
      </c>
      <c r="E31" s="148"/>
    </row>
    <row r="32" spans="1:5" ht="30" customHeight="1">
      <c r="A32" s="150" t="s">
        <v>55</v>
      </c>
      <c r="B32" s="151"/>
      <c r="C32" s="28"/>
      <c r="D32" s="149"/>
      <c r="E32" s="148"/>
    </row>
    <row r="33" spans="1:5" ht="30" customHeight="1">
      <c r="A33" s="150" t="s">
        <v>56</v>
      </c>
      <c r="B33" s="151"/>
      <c r="C33" s="26"/>
      <c r="D33" s="149" t="s">
        <v>40</v>
      </c>
      <c r="E33" s="148"/>
    </row>
    <row r="34" spans="1:5" ht="30" customHeight="1">
      <c r="A34" s="150" t="s">
        <v>57</v>
      </c>
      <c r="B34" s="151"/>
      <c r="C34" s="26"/>
      <c r="D34" s="149"/>
      <c r="E34" s="148"/>
    </row>
    <row r="35" spans="1:5" ht="40.5" customHeight="1">
      <c r="A35" s="161" t="s">
        <v>58</v>
      </c>
      <c r="B35" s="162"/>
      <c r="C35" s="29"/>
      <c r="D35" s="163" t="s">
        <v>508</v>
      </c>
      <c r="E35" s="164"/>
    </row>
    <row r="37" spans="1:5" ht="14.1" customHeight="1">
      <c r="A37" s="166" t="s">
        <v>511</v>
      </c>
      <c r="B37" s="166"/>
      <c r="C37" s="32"/>
      <c r="D37" s="159" t="s">
        <v>60</v>
      </c>
      <c r="E37" s="159"/>
    </row>
    <row r="38" spans="1:5" ht="14.1" customHeight="1">
      <c r="A38" s="32"/>
      <c r="B38" s="33"/>
      <c r="C38" s="33"/>
      <c r="D38" s="165" t="s">
        <v>509</v>
      </c>
      <c r="E38" s="165"/>
    </row>
    <row r="39" spans="1:5" ht="14.1" customHeight="1">
      <c r="A39" s="32"/>
      <c r="B39" s="32"/>
      <c r="C39" s="32"/>
      <c r="D39" s="32"/>
      <c r="E39" s="32"/>
    </row>
    <row r="40" spans="1:5" ht="14.1" customHeight="1">
      <c r="A40" s="32"/>
      <c r="B40" s="32"/>
      <c r="C40" s="32"/>
      <c r="D40" s="159" t="s">
        <v>61</v>
      </c>
      <c r="E40" s="159"/>
    </row>
    <row r="41" spans="1:5" ht="14.1" customHeight="1">
      <c r="A41" s="32"/>
      <c r="B41" s="32"/>
      <c r="C41" s="32"/>
      <c r="D41" s="160" t="s">
        <v>510</v>
      </c>
      <c r="E41" s="160"/>
    </row>
    <row r="42" spans="1:5" ht="14.1" customHeight="1">
      <c r="A42" s="17"/>
      <c r="B42" s="17"/>
      <c r="C42" s="17"/>
    </row>
    <row r="62" spans="2:3" ht="14.1" customHeight="1">
      <c r="B62" s="17"/>
      <c r="C62" s="17"/>
    </row>
    <row r="63" spans="2:3" ht="14.1" customHeight="1">
      <c r="B63" s="17"/>
      <c r="C63" s="17"/>
    </row>
    <row r="64" spans="2:3" ht="14.1" customHeight="1">
      <c r="B64" s="17"/>
      <c r="C64" s="17"/>
    </row>
    <row r="65" spans="2:3" ht="14.1" customHeight="1">
      <c r="B65" s="17"/>
      <c r="C65" s="17"/>
    </row>
    <row r="66" spans="2:3" ht="14.1" customHeight="1">
      <c r="B66" s="17"/>
      <c r="C66" s="17"/>
    </row>
  </sheetData>
  <mergeCells count="75">
    <mergeCell ref="D40:E40"/>
    <mergeCell ref="D41:E41"/>
    <mergeCell ref="A34:B34"/>
    <mergeCell ref="D34:E34"/>
    <mergeCell ref="A35:B35"/>
    <mergeCell ref="D35:E35"/>
    <mergeCell ref="D37:E37"/>
    <mergeCell ref="D38:E38"/>
    <mergeCell ref="A37:B37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7:B7"/>
    <mergeCell ref="D7:E7"/>
    <mergeCell ref="A8:B8"/>
    <mergeCell ref="D8:E8"/>
    <mergeCell ref="A9:B9"/>
    <mergeCell ref="D9:E9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hyperlinks>
    <hyperlink ref="D9" r:id="rId1"/>
    <hyperlink ref="D10" r:id="rId2"/>
  </hyperlinks>
  <printOptions horizontalCentered="1"/>
  <pageMargins left="0.39370078740157483" right="0.35433070866141736" top="0.70866141732283472" bottom="0.43307086614173229" header="0.43307086614173229" footer="0.51181102362204722"/>
  <pageSetup paperSize="9" scale="60" orientation="portrait" horizontalDpi="300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activeCell="H75" sqref="H75"/>
    </sheetView>
  </sheetViews>
  <sheetFormatPr defaultRowHeight="12.75"/>
  <cols>
    <col min="1" max="1" width="18.5703125" style="1" customWidth="1"/>
    <col min="2" max="2" width="15.42578125" style="1" customWidth="1"/>
    <col min="3" max="3" width="46.140625" style="1" customWidth="1"/>
    <col min="4" max="4" width="12.7109375" style="1" customWidth="1"/>
    <col min="5" max="7" width="3.140625" style="1" customWidth="1"/>
    <col min="8" max="8" width="16.5703125" style="1" customWidth="1"/>
    <col min="9" max="9" width="16.42578125" style="1" customWidth="1"/>
    <col min="10" max="256" width="9.140625" style="1"/>
    <col min="257" max="257" width="18.5703125" style="1" customWidth="1"/>
    <col min="258" max="258" width="15.42578125" style="1" customWidth="1"/>
    <col min="259" max="259" width="46.140625" style="1" customWidth="1"/>
    <col min="260" max="260" width="12.7109375" style="1" customWidth="1"/>
    <col min="261" max="263" width="3.140625" style="1" customWidth="1"/>
    <col min="264" max="264" width="16.5703125" style="1" customWidth="1"/>
    <col min="265" max="265" width="16.42578125" style="1" customWidth="1"/>
    <col min="266" max="512" width="9.140625" style="1"/>
    <col min="513" max="513" width="18.5703125" style="1" customWidth="1"/>
    <col min="514" max="514" width="15.42578125" style="1" customWidth="1"/>
    <col min="515" max="515" width="46.140625" style="1" customWidth="1"/>
    <col min="516" max="516" width="12.7109375" style="1" customWidth="1"/>
    <col min="517" max="519" width="3.140625" style="1" customWidth="1"/>
    <col min="520" max="520" width="16.5703125" style="1" customWidth="1"/>
    <col min="521" max="521" width="16.42578125" style="1" customWidth="1"/>
    <col min="522" max="768" width="9.140625" style="1"/>
    <col min="769" max="769" width="18.5703125" style="1" customWidth="1"/>
    <col min="770" max="770" width="15.42578125" style="1" customWidth="1"/>
    <col min="771" max="771" width="46.140625" style="1" customWidth="1"/>
    <col min="772" max="772" width="12.7109375" style="1" customWidth="1"/>
    <col min="773" max="775" width="3.140625" style="1" customWidth="1"/>
    <col min="776" max="776" width="16.5703125" style="1" customWidth="1"/>
    <col min="777" max="777" width="16.42578125" style="1" customWidth="1"/>
    <col min="778" max="1024" width="9.140625" style="1"/>
    <col min="1025" max="1025" width="18.5703125" style="1" customWidth="1"/>
    <col min="1026" max="1026" width="15.42578125" style="1" customWidth="1"/>
    <col min="1027" max="1027" width="46.140625" style="1" customWidth="1"/>
    <col min="1028" max="1028" width="12.7109375" style="1" customWidth="1"/>
    <col min="1029" max="1031" width="3.140625" style="1" customWidth="1"/>
    <col min="1032" max="1032" width="16.5703125" style="1" customWidth="1"/>
    <col min="1033" max="1033" width="16.42578125" style="1" customWidth="1"/>
    <col min="1034" max="1280" width="9.140625" style="1"/>
    <col min="1281" max="1281" width="18.5703125" style="1" customWidth="1"/>
    <col min="1282" max="1282" width="15.42578125" style="1" customWidth="1"/>
    <col min="1283" max="1283" width="46.140625" style="1" customWidth="1"/>
    <col min="1284" max="1284" width="12.7109375" style="1" customWidth="1"/>
    <col min="1285" max="1287" width="3.140625" style="1" customWidth="1"/>
    <col min="1288" max="1288" width="16.5703125" style="1" customWidth="1"/>
    <col min="1289" max="1289" width="16.42578125" style="1" customWidth="1"/>
    <col min="1290" max="1536" width="9.140625" style="1"/>
    <col min="1537" max="1537" width="18.5703125" style="1" customWidth="1"/>
    <col min="1538" max="1538" width="15.42578125" style="1" customWidth="1"/>
    <col min="1539" max="1539" width="46.140625" style="1" customWidth="1"/>
    <col min="1540" max="1540" width="12.7109375" style="1" customWidth="1"/>
    <col min="1541" max="1543" width="3.140625" style="1" customWidth="1"/>
    <col min="1544" max="1544" width="16.5703125" style="1" customWidth="1"/>
    <col min="1545" max="1545" width="16.42578125" style="1" customWidth="1"/>
    <col min="1546" max="1792" width="9.140625" style="1"/>
    <col min="1793" max="1793" width="18.5703125" style="1" customWidth="1"/>
    <col min="1794" max="1794" width="15.42578125" style="1" customWidth="1"/>
    <col min="1795" max="1795" width="46.140625" style="1" customWidth="1"/>
    <col min="1796" max="1796" width="12.7109375" style="1" customWidth="1"/>
    <col min="1797" max="1799" width="3.140625" style="1" customWidth="1"/>
    <col min="1800" max="1800" width="16.5703125" style="1" customWidth="1"/>
    <col min="1801" max="1801" width="16.42578125" style="1" customWidth="1"/>
    <col min="1802" max="2048" width="9.140625" style="1"/>
    <col min="2049" max="2049" width="18.5703125" style="1" customWidth="1"/>
    <col min="2050" max="2050" width="15.42578125" style="1" customWidth="1"/>
    <col min="2051" max="2051" width="46.140625" style="1" customWidth="1"/>
    <col min="2052" max="2052" width="12.7109375" style="1" customWidth="1"/>
    <col min="2053" max="2055" width="3.140625" style="1" customWidth="1"/>
    <col min="2056" max="2056" width="16.5703125" style="1" customWidth="1"/>
    <col min="2057" max="2057" width="16.42578125" style="1" customWidth="1"/>
    <col min="2058" max="2304" width="9.140625" style="1"/>
    <col min="2305" max="2305" width="18.5703125" style="1" customWidth="1"/>
    <col min="2306" max="2306" width="15.42578125" style="1" customWidth="1"/>
    <col min="2307" max="2307" width="46.140625" style="1" customWidth="1"/>
    <col min="2308" max="2308" width="12.7109375" style="1" customWidth="1"/>
    <col min="2309" max="2311" width="3.140625" style="1" customWidth="1"/>
    <col min="2312" max="2312" width="16.5703125" style="1" customWidth="1"/>
    <col min="2313" max="2313" width="16.42578125" style="1" customWidth="1"/>
    <col min="2314" max="2560" width="9.140625" style="1"/>
    <col min="2561" max="2561" width="18.5703125" style="1" customWidth="1"/>
    <col min="2562" max="2562" width="15.42578125" style="1" customWidth="1"/>
    <col min="2563" max="2563" width="46.140625" style="1" customWidth="1"/>
    <col min="2564" max="2564" width="12.7109375" style="1" customWidth="1"/>
    <col min="2565" max="2567" width="3.140625" style="1" customWidth="1"/>
    <col min="2568" max="2568" width="16.5703125" style="1" customWidth="1"/>
    <col min="2569" max="2569" width="16.42578125" style="1" customWidth="1"/>
    <col min="2570" max="2816" width="9.140625" style="1"/>
    <col min="2817" max="2817" width="18.5703125" style="1" customWidth="1"/>
    <col min="2818" max="2818" width="15.42578125" style="1" customWidth="1"/>
    <col min="2819" max="2819" width="46.140625" style="1" customWidth="1"/>
    <col min="2820" max="2820" width="12.7109375" style="1" customWidth="1"/>
    <col min="2821" max="2823" width="3.140625" style="1" customWidth="1"/>
    <col min="2824" max="2824" width="16.5703125" style="1" customWidth="1"/>
    <col min="2825" max="2825" width="16.42578125" style="1" customWidth="1"/>
    <col min="2826" max="3072" width="9.140625" style="1"/>
    <col min="3073" max="3073" width="18.5703125" style="1" customWidth="1"/>
    <col min="3074" max="3074" width="15.42578125" style="1" customWidth="1"/>
    <col min="3075" max="3075" width="46.140625" style="1" customWidth="1"/>
    <col min="3076" max="3076" width="12.7109375" style="1" customWidth="1"/>
    <col min="3077" max="3079" width="3.140625" style="1" customWidth="1"/>
    <col min="3080" max="3080" width="16.5703125" style="1" customWidth="1"/>
    <col min="3081" max="3081" width="16.42578125" style="1" customWidth="1"/>
    <col min="3082" max="3328" width="9.140625" style="1"/>
    <col min="3329" max="3329" width="18.5703125" style="1" customWidth="1"/>
    <col min="3330" max="3330" width="15.42578125" style="1" customWidth="1"/>
    <col min="3331" max="3331" width="46.140625" style="1" customWidth="1"/>
    <col min="3332" max="3332" width="12.7109375" style="1" customWidth="1"/>
    <col min="3333" max="3335" width="3.140625" style="1" customWidth="1"/>
    <col min="3336" max="3336" width="16.5703125" style="1" customWidth="1"/>
    <col min="3337" max="3337" width="16.42578125" style="1" customWidth="1"/>
    <col min="3338" max="3584" width="9.140625" style="1"/>
    <col min="3585" max="3585" width="18.5703125" style="1" customWidth="1"/>
    <col min="3586" max="3586" width="15.42578125" style="1" customWidth="1"/>
    <col min="3587" max="3587" width="46.140625" style="1" customWidth="1"/>
    <col min="3588" max="3588" width="12.7109375" style="1" customWidth="1"/>
    <col min="3589" max="3591" width="3.140625" style="1" customWidth="1"/>
    <col min="3592" max="3592" width="16.5703125" style="1" customWidth="1"/>
    <col min="3593" max="3593" width="16.42578125" style="1" customWidth="1"/>
    <col min="3594" max="3840" width="9.140625" style="1"/>
    <col min="3841" max="3841" width="18.5703125" style="1" customWidth="1"/>
    <col min="3842" max="3842" width="15.42578125" style="1" customWidth="1"/>
    <col min="3843" max="3843" width="46.140625" style="1" customWidth="1"/>
    <col min="3844" max="3844" width="12.7109375" style="1" customWidth="1"/>
    <col min="3845" max="3847" width="3.140625" style="1" customWidth="1"/>
    <col min="3848" max="3848" width="16.5703125" style="1" customWidth="1"/>
    <col min="3849" max="3849" width="16.42578125" style="1" customWidth="1"/>
    <col min="3850" max="4096" width="9.140625" style="1"/>
    <col min="4097" max="4097" width="18.5703125" style="1" customWidth="1"/>
    <col min="4098" max="4098" width="15.42578125" style="1" customWidth="1"/>
    <col min="4099" max="4099" width="46.140625" style="1" customWidth="1"/>
    <col min="4100" max="4100" width="12.7109375" style="1" customWidth="1"/>
    <col min="4101" max="4103" width="3.140625" style="1" customWidth="1"/>
    <col min="4104" max="4104" width="16.5703125" style="1" customWidth="1"/>
    <col min="4105" max="4105" width="16.42578125" style="1" customWidth="1"/>
    <col min="4106" max="4352" width="9.140625" style="1"/>
    <col min="4353" max="4353" width="18.5703125" style="1" customWidth="1"/>
    <col min="4354" max="4354" width="15.42578125" style="1" customWidth="1"/>
    <col min="4355" max="4355" width="46.140625" style="1" customWidth="1"/>
    <col min="4356" max="4356" width="12.7109375" style="1" customWidth="1"/>
    <col min="4357" max="4359" width="3.140625" style="1" customWidth="1"/>
    <col min="4360" max="4360" width="16.5703125" style="1" customWidth="1"/>
    <col min="4361" max="4361" width="16.42578125" style="1" customWidth="1"/>
    <col min="4362" max="4608" width="9.140625" style="1"/>
    <col min="4609" max="4609" width="18.5703125" style="1" customWidth="1"/>
    <col min="4610" max="4610" width="15.42578125" style="1" customWidth="1"/>
    <col min="4611" max="4611" width="46.140625" style="1" customWidth="1"/>
    <col min="4612" max="4612" width="12.7109375" style="1" customWidth="1"/>
    <col min="4613" max="4615" width="3.140625" style="1" customWidth="1"/>
    <col min="4616" max="4616" width="16.5703125" style="1" customWidth="1"/>
    <col min="4617" max="4617" width="16.42578125" style="1" customWidth="1"/>
    <col min="4618" max="4864" width="9.140625" style="1"/>
    <col min="4865" max="4865" width="18.5703125" style="1" customWidth="1"/>
    <col min="4866" max="4866" width="15.42578125" style="1" customWidth="1"/>
    <col min="4867" max="4867" width="46.140625" style="1" customWidth="1"/>
    <col min="4868" max="4868" width="12.7109375" style="1" customWidth="1"/>
    <col min="4869" max="4871" width="3.140625" style="1" customWidth="1"/>
    <col min="4872" max="4872" width="16.5703125" style="1" customWidth="1"/>
    <col min="4873" max="4873" width="16.42578125" style="1" customWidth="1"/>
    <col min="4874" max="5120" width="9.140625" style="1"/>
    <col min="5121" max="5121" width="18.5703125" style="1" customWidth="1"/>
    <col min="5122" max="5122" width="15.42578125" style="1" customWidth="1"/>
    <col min="5123" max="5123" width="46.140625" style="1" customWidth="1"/>
    <col min="5124" max="5124" width="12.7109375" style="1" customWidth="1"/>
    <col min="5125" max="5127" width="3.140625" style="1" customWidth="1"/>
    <col min="5128" max="5128" width="16.5703125" style="1" customWidth="1"/>
    <col min="5129" max="5129" width="16.42578125" style="1" customWidth="1"/>
    <col min="5130" max="5376" width="9.140625" style="1"/>
    <col min="5377" max="5377" width="18.5703125" style="1" customWidth="1"/>
    <col min="5378" max="5378" width="15.42578125" style="1" customWidth="1"/>
    <col min="5379" max="5379" width="46.140625" style="1" customWidth="1"/>
    <col min="5380" max="5380" width="12.7109375" style="1" customWidth="1"/>
    <col min="5381" max="5383" width="3.140625" style="1" customWidth="1"/>
    <col min="5384" max="5384" width="16.5703125" style="1" customWidth="1"/>
    <col min="5385" max="5385" width="16.42578125" style="1" customWidth="1"/>
    <col min="5386" max="5632" width="9.140625" style="1"/>
    <col min="5633" max="5633" width="18.5703125" style="1" customWidth="1"/>
    <col min="5634" max="5634" width="15.42578125" style="1" customWidth="1"/>
    <col min="5635" max="5635" width="46.140625" style="1" customWidth="1"/>
    <col min="5636" max="5636" width="12.7109375" style="1" customWidth="1"/>
    <col min="5637" max="5639" width="3.140625" style="1" customWidth="1"/>
    <col min="5640" max="5640" width="16.5703125" style="1" customWidth="1"/>
    <col min="5641" max="5641" width="16.42578125" style="1" customWidth="1"/>
    <col min="5642" max="5888" width="9.140625" style="1"/>
    <col min="5889" max="5889" width="18.5703125" style="1" customWidth="1"/>
    <col min="5890" max="5890" width="15.42578125" style="1" customWidth="1"/>
    <col min="5891" max="5891" width="46.140625" style="1" customWidth="1"/>
    <col min="5892" max="5892" width="12.7109375" style="1" customWidth="1"/>
    <col min="5893" max="5895" width="3.140625" style="1" customWidth="1"/>
    <col min="5896" max="5896" width="16.5703125" style="1" customWidth="1"/>
    <col min="5897" max="5897" width="16.42578125" style="1" customWidth="1"/>
    <col min="5898" max="6144" width="9.140625" style="1"/>
    <col min="6145" max="6145" width="18.5703125" style="1" customWidth="1"/>
    <col min="6146" max="6146" width="15.42578125" style="1" customWidth="1"/>
    <col min="6147" max="6147" width="46.140625" style="1" customWidth="1"/>
    <col min="6148" max="6148" width="12.7109375" style="1" customWidth="1"/>
    <col min="6149" max="6151" width="3.140625" style="1" customWidth="1"/>
    <col min="6152" max="6152" width="16.5703125" style="1" customWidth="1"/>
    <col min="6153" max="6153" width="16.42578125" style="1" customWidth="1"/>
    <col min="6154" max="6400" width="9.140625" style="1"/>
    <col min="6401" max="6401" width="18.5703125" style="1" customWidth="1"/>
    <col min="6402" max="6402" width="15.42578125" style="1" customWidth="1"/>
    <col min="6403" max="6403" width="46.140625" style="1" customWidth="1"/>
    <col min="6404" max="6404" width="12.7109375" style="1" customWidth="1"/>
    <col min="6405" max="6407" width="3.140625" style="1" customWidth="1"/>
    <col min="6408" max="6408" width="16.5703125" style="1" customWidth="1"/>
    <col min="6409" max="6409" width="16.42578125" style="1" customWidth="1"/>
    <col min="6410" max="6656" width="9.140625" style="1"/>
    <col min="6657" max="6657" width="18.5703125" style="1" customWidth="1"/>
    <col min="6658" max="6658" width="15.42578125" style="1" customWidth="1"/>
    <col min="6659" max="6659" width="46.140625" style="1" customWidth="1"/>
    <col min="6660" max="6660" width="12.7109375" style="1" customWidth="1"/>
    <col min="6661" max="6663" width="3.140625" style="1" customWidth="1"/>
    <col min="6664" max="6664" width="16.5703125" style="1" customWidth="1"/>
    <col min="6665" max="6665" width="16.42578125" style="1" customWidth="1"/>
    <col min="6666" max="6912" width="9.140625" style="1"/>
    <col min="6913" max="6913" width="18.5703125" style="1" customWidth="1"/>
    <col min="6914" max="6914" width="15.42578125" style="1" customWidth="1"/>
    <col min="6915" max="6915" width="46.140625" style="1" customWidth="1"/>
    <col min="6916" max="6916" width="12.7109375" style="1" customWidth="1"/>
    <col min="6917" max="6919" width="3.140625" style="1" customWidth="1"/>
    <col min="6920" max="6920" width="16.5703125" style="1" customWidth="1"/>
    <col min="6921" max="6921" width="16.42578125" style="1" customWidth="1"/>
    <col min="6922" max="7168" width="9.140625" style="1"/>
    <col min="7169" max="7169" width="18.5703125" style="1" customWidth="1"/>
    <col min="7170" max="7170" width="15.42578125" style="1" customWidth="1"/>
    <col min="7171" max="7171" width="46.140625" style="1" customWidth="1"/>
    <col min="7172" max="7172" width="12.7109375" style="1" customWidth="1"/>
    <col min="7173" max="7175" width="3.140625" style="1" customWidth="1"/>
    <col min="7176" max="7176" width="16.5703125" style="1" customWidth="1"/>
    <col min="7177" max="7177" width="16.42578125" style="1" customWidth="1"/>
    <col min="7178" max="7424" width="9.140625" style="1"/>
    <col min="7425" max="7425" width="18.5703125" style="1" customWidth="1"/>
    <col min="7426" max="7426" width="15.42578125" style="1" customWidth="1"/>
    <col min="7427" max="7427" width="46.140625" style="1" customWidth="1"/>
    <col min="7428" max="7428" width="12.7109375" style="1" customWidth="1"/>
    <col min="7429" max="7431" width="3.140625" style="1" customWidth="1"/>
    <col min="7432" max="7432" width="16.5703125" style="1" customWidth="1"/>
    <col min="7433" max="7433" width="16.42578125" style="1" customWidth="1"/>
    <col min="7434" max="7680" width="9.140625" style="1"/>
    <col min="7681" max="7681" width="18.5703125" style="1" customWidth="1"/>
    <col min="7682" max="7682" width="15.42578125" style="1" customWidth="1"/>
    <col min="7683" max="7683" width="46.140625" style="1" customWidth="1"/>
    <col min="7684" max="7684" width="12.7109375" style="1" customWidth="1"/>
    <col min="7685" max="7687" width="3.140625" style="1" customWidth="1"/>
    <col min="7688" max="7688" width="16.5703125" style="1" customWidth="1"/>
    <col min="7689" max="7689" width="16.42578125" style="1" customWidth="1"/>
    <col min="7690" max="7936" width="9.140625" style="1"/>
    <col min="7937" max="7937" width="18.5703125" style="1" customWidth="1"/>
    <col min="7938" max="7938" width="15.42578125" style="1" customWidth="1"/>
    <col min="7939" max="7939" width="46.140625" style="1" customWidth="1"/>
    <col min="7940" max="7940" width="12.7109375" style="1" customWidth="1"/>
    <col min="7941" max="7943" width="3.140625" style="1" customWidth="1"/>
    <col min="7944" max="7944" width="16.5703125" style="1" customWidth="1"/>
    <col min="7945" max="7945" width="16.42578125" style="1" customWidth="1"/>
    <col min="7946" max="8192" width="9.140625" style="1"/>
    <col min="8193" max="8193" width="18.5703125" style="1" customWidth="1"/>
    <col min="8194" max="8194" width="15.42578125" style="1" customWidth="1"/>
    <col min="8195" max="8195" width="46.140625" style="1" customWidth="1"/>
    <col min="8196" max="8196" width="12.7109375" style="1" customWidth="1"/>
    <col min="8197" max="8199" width="3.140625" style="1" customWidth="1"/>
    <col min="8200" max="8200" width="16.5703125" style="1" customWidth="1"/>
    <col min="8201" max="8201" width="16.42578125" style="1" customWidth="1"/>
    <col min="8202" max="8448" width="9.140625" style="1"/>
    <col min="8449" max="8449" width="18.5703125" style="1" customWidth="1"/>
    <col min="8450" max="8450" width="15.42578125" style="1" customWidth="1"/>
    <col min="8451" max="8451" width="46.140625" style="1" customWidth="1"/>
    <col min="8452" max="8452" width="12.7109375" style="1" customWidth="1"/>
    <col min="8453" max="8455" width="3.140625" style="1" customWidth="1"/>
    <col min="8456" max="8456" width="16.5703125" style="1" customWidth="1"/>
    <col min="8457" max="8457" width="16.42578125" style="1" customWidth="1"/>
    <col min="8458" max="8704" width="9.140625" style="1"/>
    <col min="8705" max="8705" width="18.5703125" style="1" customWidth="1"/>
    <col min="8706" max="8706" width="15.42578125" style="1" customWidth="1"/>
    <col min="8707" max="8707" width="46.140625" style="1" customWidth="1"/>
    <col min="8708" max="8708" width="12.7109375" style="1" customWidth="1"/>
    <col min="8709" max="8711" width="3.140625" style="1" customWidth="1"/>
    <col min="8712" max="8712" width="16.5703125" style="1" customWidth="1"/>
    <col min="8713" max="8713" width="16.42578125" style="1" customWidth="1"/>
    <col min="8714" max="8960" width="9.140625" style="1"/>
    <col min="8961" max="8961" width="18.5703125" style="1" customWidth="1"/>
    <col min="8962" max="8962" width="15.42578125" style="1" customWidth="1"/>
    <col min="8963" max="8963" width="46.140625" style="1" customWidth="1"/>
    <col min="8964" max="8964" width="12.7109375" style="1" customWidth="1"/>
    <col min="8965" max="8967" width="3.140625" style="1" customWidth="1"/>
    <col min="8968" max="8968" width="16.5703125" style="1" customWidth="1"/>
    <col min="8969" max="8969" width="16.42578125" style="1" customWidth="1"/>
    <col min="8970" max="9216" width="9.140625" style="1"/>
    <col min="9217" max="9217" width="18.5703125" style="1" customWidth="1"/>
    <col min="9218" max="9218" width="15.42578125" style="1" customWidth="1"/>
    <col min="9219" max="9219" width="46.140625" style="1" customWidth="1"/>
    <col min="9220" max="9220" width="12.7109375" style="1" customWidth="1"/>
    <col min="9221" max="9223" width="3.140625" style="1" customWidth="1"/>
    <col min="9224" max="9224" width="16.5703125" style="1" customWidth="1"/>
    <col min="9225" max="9225" width="16.42578125" style="1" customWidth="1"/>
    <col min="9226" max="9472" width="9.140625" style="1"/>
    <col min="9473" max="9473" width="18.5703125" style="1" customWidth="1"/>
    <col min="9474" max="9474" width="15.42578125" style="1" customWidth="1"/>
    <col min="9475" max="9475" width="46.140625" style="1" customWidth="1"/>
    <col min="9476" max="9476" width="12.7109375" style="1" customWidth="1"/>
    <col min="9477" max="9479" width="3.140625" style="1" customWidth="1"/>
    <col min="9480" max="9480" width="16.5703125" style="1" customWidth="1"/>
    <col min="9481" max="9481" width="16.42578125" style="1" customWidth="1"/>
    <col min="9482" max="9728" width="9.140625" style="1"/>
    <col min="9729" max="9729" width="18.5703125" style="1" customWidth="1"/>
    <col min="9730" max="9730" width="15.42578125" style="1" customWidth="1"/>
    <col min="9731" max="9731" width="46.140625" style="1" customWidth="1"/>
    <col min="9732" max="9732" width="12.7109375" style="1" customWidth="1"/>
    <col min="9733" max="9735" width="3.140625" style="1" customWidth="1"/>
    <col min="9736" max="9736" width="16.5703125" style="1" customWidth="1"/>
    <col min="9737" max="9737" width="16.42578125" style="1" customWidth="1"/>
    <col min="9738" max="9984" width="9.140625" style="1"/>
    <col min="9985" max="9985" width="18.5703125" style="1" customWidth="1"/>
    <col min="9986" max="9986" width="15.42578125" style="1" customWidth="1"/>
    <col min="9987" max="9987" width="46.140625" style="1" customWidth="1"/>
    <col min="9988" max="9988" width="12.7109375" style="1" customWidth="1"/>
    <col min="9989" max="9991" width="3.140625" style="1" customWidth="1"/>
    <col min="9992" max="9992" width="16.5703125" style="1" customWidth="1"/>
    <col min="9993" max="9993" width="16.42578125" style="1" customWidth="1"/>
    <col min="9994" max="10240" width="9.140625" style="1"/>
    <col min="10241" max="10241" width="18.5703125" style="1" customWidth="1"/>
    <col min="10242" max="10242" width="15.42578125" style="1" customWidth="1"/>
    <col min="10243" max="10243" width="46.140625" style="1" customWidth="1"/>
    <col min="10244" max="10244" width="12.7109375" style="1" customWidth="1"/>
    <col min="10245" max="10247" width="3.140625" style="1" customWidth="1"/>
    <col min="10248" max="10248" width="16.5703125" style="1" customWidth="1"/>
    <col min="10249" max="10249" width="16.42578125" style="1" customWidth="1"/>
    <col min="10250" max="10496" width="9.140625" style="1"/>
    <col min="10497" max="10497" width="18.5703125" style="1" customWidth="1"/>
    <col min="10498" max="10498" width="15.42578125" style="1" customWidth="1"/>
    <col min="10499" max="10499" width="46.140625" style="1" customWidth="1"/>
    <col min="10500" max="10500" width="12.7109375" style="1" customWidth="1"/>
    <col min="10501" max="10503" width="3.140625" style="1" customWidth="1"/>
    <col min="10504" max="10504" width="16.5703125" style="1" customWidth="1"/>
    <col min="10505" max="10505" width="16.42578125" style="1" customWidth="1"/>
    <col min="10506" max="10752" width="9.140625" style="1"/>
    <col min="10753" max="10753" width="18.5703125" style="1" customWidth="1"/>
    <col min="10754" max="10754" width="15.42578125" style="1" customWidth="1"/>
    <col min="10755" max="10755" width="46.140625" style="1" customWidth="1"/>
    <col min="10756" max="10756" width="12.7109375" style="1" customWidth="1"/>
    <col min="10757" max="10759" width="3.140625" style="1" customWidth="1"/>
    <col min="10760" max="10760" width="16.5703125" style="1" customWidth="1"/>
    <col min="10761" max="10761" width="16.42578125" style="1" customWidth="1"/>
    <col min="10762" max="11008" width="9.140625" style="1"/>
    <col min="11009" max="11009" width="18.5703125" style="1" customWidth="1"/>
    <col min="11010" max="11010" width="15.42578125" style="1" customWidth="1"/>
    <col min="11011" max="11011" width="46.140625" style="1" customWidth="1"/>
    <col min="11012" max="11012" width="12.7109375" style="1" customWidth="1"/>
    <col min="11013" max="11015" width="3.140625" style="1" customWidth="1"/>
    <col min="11016" max="11016" width="16.5703125" style="1" customWidth="1"/>
    <col min="11017" max="11017" width="16.42578125" style="1" customWidth="1"/>
    <col min="11018" max="11264" width="9.140625" style="1"/>
    <col min="11265" max="11265" width="18.5703125" style="1" customWidth="1"/>
    <col min="11266" max="11266" width="15.42578125" style="1" customWidth="1"/>
    <col min="11267" max="11267" width="46.140625" style="1" customWidth="1"/>
    <col min="11268" max="11268" width="12.7109375" style="1" customWidth="1"/>
    <col min="11269" max="11271" width="3.140625" style="1" customWidth="1"/>
    <col min="11272" max="11272" width="16.5703125" style="1" customWidth="1"/>
    <col min="11273" max="11273" width="16.42578125" style="1" customWidth="1"/>
    <col min="11274" max="11520" width="9.140625" style="1"/>
    <col min="11521" max="11521" width="18.5703125" style="1" customWidth="1"/>
    <col min="11522" max="11522" width="15.42578125" style="1" customWidth="1"/>
    <col min="11523" max="11523" width="46.140625" style="1" customWidth="1"/>
    <col min="11524" max="11524" width="12.7109375" style="1" customWidth="1"/>
    <col min="11525" max="11527" width="3.140625" style="1" customWidth="1"/>
    <col min="11528" max="11528" width="16.5703125" style="1" customWidth="1"/>
    <col min="11529" max="11529" width="16.42578125" style="1" customWidth="1"/>
    <col min="11530" max="11776" width="9.140625" style="1"/>
    <col min="11777" max="11777" width="18.5703125" style="1" customWidth="1"/>
    <col min="11778" max="11778" width="15.42578125" style="1" customWidth="1"/>
    <col min="11779" max="11779" width="46.140625" style="1" customWidth="1"/>
    <col min="11780" max="11780" width="12.7109375" style="1" customWidth="1"/>
    <col min="11781" max="11783" width="3.140625" style="1" customWidth="1"/>
    <col min="11784" max="11784" width="16.5703125" style="1" customWidth="1"/>
    <col min="11785" max="11785" width="16.42578125" style="1" customWidth="1"/>
    <col min="11786" max="12032" width="9.140625" style="1"/>
    <col min="12033" max="12033" width="18.5703125" style="1" customWidth="1"/>
    <col min="12034" max="12034" width="15.42578125" style="1" customWidth="1"/>
    <col min="12035" max="12035" width="46.140625" style="1" customWidth="1"/>
    <col min="12036" max="12036" width="12.7109375" style="1" customWidth="1"/>
    <col min="12037" max="12039" width="3.140625" style="1" customWidth="1"/>
    <col min="12040" max="12040" width="16.5703125" style="1" customWidth="1"/>
    <col min="12041" max="12041" width="16.42578125" style="1" customWidth="1"/>
    <col min="12042" max="12288" width="9.140625" style="1"/>
    <col min="12289" max="12289" width="18.5703125" style="1" customWidth="1"/>
    <col min="12290" max="12290" width="15.42578125" style="1" customWidth="1"/>
    <col min="12291" max="12291" width="46.140625" style="1" customWidth="1"/>
    <col min="12292" max="12292" width="12.7109375" style="1" customWidth="1"/>
    <col min="12293" max="12295" width="3.140625" style="1" customWidth="1"/>
    <col min="12296" max="12296" width="16.5703125" style="1" customWidth="1"/>
    <col min="12297" max="12297" width="16.42578125" style="1" customWidth="1"/>
    <col min="12298" max="12544" width="9.140625" style="1"/>
    <col min="12545" max="12545" width="18.5703125" style="1" customWidth="1"/>
    <col min="12546" max="12546" width="15.42578125" style="1" customWidth="1"/>
    <col min="12547" max="12547" width="46.140625" style="1" customWidth="1"/>
    <col min="12548" max="12548" width="12.7109375" style="1" customWidth="1"/>
    <col min="12549" max="12551" width="3.140625" style="1" customWidth="1"/>
    <col min="12552" max="12552" width="16.5703125" style="1" customWidth="1"/>
    <col min="12553" max="12553" width="16.42578125" style="1" customWidth="1"/>
    <col min="12554" max="12800" width="9.140625" style="1"/>
    <col min="12801" max="12801" width="18.5703125" style="1" customWidth="1"/>
    <col min="12802" max="12802" width="15.42578125" style="1" customWidth="1"/>
    <col min="12803" max="12803" width="46.140625" style="1" customWidth="1"/>
    <col min="12804" max="12804" width="12.7109375" style="1" customWidth="1"/>
    <col min="12805" max="12807" width="3.140625" style="1" customWidth="1"/>
    <col min="12808" max="12808" width="16.5703125" style="1" customWidth="1"/>
    <col min="12809" max="12809" width="16.42578125" style="1" customWidth="1"/>
    <col min="12810" max="13056" width="9.140625" style="1"/>
    <col min="13057" max="13057" width="18.5703125" style="1" customWidth="1"/>
    <col min="13058" max="13058" width="15.42578125" style="1" customWidth="1"/>
    <col min="13059" max="13059" width="46.140625" style="1" customWidth="1"/>
    <col min="13060" max="13060" width="12.7109375" style="1" customWidth="1"/>
    <col min="13061" max="13063" width="3.140625" style="1" customWidth="1"/>
    <col min="13064" max="13064" width="16.5703125" style="1" customWidth="1"/>
    <col min="13065" max="13065" width="16.42578125" style="1" customWidth="1"/>
    <col min="13066" max="13312" width="9.140625" style="1"/>
    <col min="13313" max="13313" width="18.5703125" style="1" customWidth="1"/>
    <col min="13314" max="13314" width="15.42578125" style="1" customWidth="1"/>
    <col min="13315" max="13315" width="46.140625" style="1" customWidth="1"/>
    <col min="13316" max="13316" width="12.7109375" style="1" customWidth="1"/>
    <col min="13317" max="13319" width="3.140625" style="1" customWidth="1"/>
    <col min="13320" max="13320" width="16.5703125" style="1" customWidth="1"/>
    <col min="13321" max="13321" width="16.42578125" style="1" customWidth="1"/>
    <col min="13322" max="13568" width="9.140625" style="1"/>
    <col min="13569" max="13569" width="18.5703125" style="1" customWidth="1"/>
    <col min="13570" max="13570" width="15.42578125" style="1" customWidth="1"/>
    <col min="13571" max="13571" width="46.140625" style="1" customWidth="1"/>
    <col min="13572" max="13572" width="12.7109375" style="1" customWidth="1"/>
    <col min="13573" max="13575" width="3.140625" style="1" customWidth="1"/>
    <col min="13576" max="13576" width="16.5703125" style="1" customWidth="1"/>
    <col min="13577" max="13577" width="16.42578125" style="1" customWidth="1"/>
    <col min="13578" max="13824" width="9.140625" style="1"/>
    <col min="13825" max="13825" width="18.5703125" style="1" customWidth="1"/>
    <col min="13826" max="13826" width="15.42578125" style="1" customWidth="1"/>
    <col min="13827" max="13827" width="46.140625" style="1" customWidth="1"/>
    <col min="13828" max="13828" width="12.7109375" style="1" customWidth="1"/>
    <col min="13829" max="13831" width="3.140625" style="1" customWidth="1"/>
    <col min="13832" max="13832" width="16.5703125" style="1" customWidth="1"/>
    <col min="13833" max="13833" width="16.42578125" style="1" customWidth="1"/>
    <col min="13834" max="14080" width="9.140625" style="1"/>
    <col min="14081" max="14081" width="18.5703125" style="1" customWidth="1"/>
    <col min="14082" max="14082" width="15.42578125" style="1" customWidth="1"/>
    <col min="14083" max="14083" width="46.140625" style="1" customWidth="1"/>
    <col min="14084" max="14084" width="12.7109375" style="1" customWidth="1"/>
    <col min="14085" max="14087" width="3.140625" style="1" customWidth="1"/>
    <col min="14088" max="14088" width="16.5703125" style="1" customWidth="1"/>
    <col min="14089" max="14089" width="16.42578125" style="1" customWidth="1"/>
    <col min="14090" max="14336" width="9.140625" style="1"/>
    <col min="14337" max="14337" width="18.5703125" style="1" customWidth="1"/>
    <col min="14338" max="14338" width="15.42578125" style="1" customWidth="1"/>
    <col min="14339" max="14339" width="46.140625" style="1" customWidth="1"/>
    <col min="14340" max="14340" width="12.7109375" style="1" customWidth="1"/>
    <col min="14341" max="14343" width="3.140625" style="1" customWidth="1"/>
    <col min="14344" max="14344" width="16.5703125" style="1" customWidth="1"/>
    <col min="14345" max="14345" width="16.42578125" style="1" customWidth="1"/>
    <col min="14346" max="14592" width="9.140625" style="1"/>
    <col min="14593" max="14593" width="18.5703125" style="1" customWidth="1"/>
    <col min="14594" max="14594" width="15.42578125" style="1" customWidth="1"/>
    <col min="14595" max="14595" width="46.140625" style="1" customWidth="1"/>
    <col min="14596" max="14596" width="12.7109375" style="1" customWidth="1"/>
    <col min="14597" max="14599" width="3.140625" style="1" customWidth="1"/>
    <col min="14600" max="14600" width="16.5703125" style="1" customWidth="1"/>
    <col min="14601" max="14601" width="16.42578125" style="1" customWidth="1"/>
    <col min="14602" max="14848" width="9.140625" style="1"/>
    <col min="14849" max="14849" width="18.5703125" style="1" customWidth="1"/>
    <col min="14850" max="14850" width="15.42578125" style="1" customWidth="1"/>
    <col min="14851" max="14851" width="46.140625" style="1" customWidth="1"/>
    <col min="14852" max="14852" width="12.7109375" style="1" customWidth="1"/>
    <col min="14853" max="14855" width="3.140625" style="1" customWidth="1"/>
    <col min="14856" max="14856" width="16.5703125" style="1" customWidth="1"/>
    <col min="14857" max="14857" width="16.42578125" style="1" customWidth="1"/>
    <col min="14858" max="15104" width="9.140625" style="1"/>
    <col min="15105" max="15105" width="18.5703125" style="1" customWidth="1"/>
    <col min="15106" max="15106" width="15.42578125" style="1" customWidth="1"/>
    <col min="15107" max="15107" width="46.140625" style="1" customWidth="1"/>
    <col min="15108" max="15108" width="12.7109375" style="1" customWidth="1"/>
    <col min="15109" max="15111" width="3.140625" style="1" customWidth="1"/>
    <col min="15112" max="15112" width="16.5703125" style="1" customWidth="1"/>
    <col min="15113" max="15113" width="16.42578125" style="1" customWidth="1"/>
    <col min="15114" max="15360" width="9.140625" style="1"/>
    <col min="15361" max="15361" width="18.5703125" style="1" customWidth="1"/>
    <col min="15362" max="15362" width="15.42578125" style="1" customWidth="1"/>
    <col min="15363" max="15363" width="46.140625" style="1" customWidth="1"/>
    <col min="15364" max="15364" width="12.7109375" style="1" customWidth="1"/>
    <col min="15365" max="15367" width="3.140625" style="1" customWidth="1"/>
    <col min="15368" max="15368" width="16.5703125" style="1" customWidth="1"/>
    <col min="15369" max="15369" width="16.42578125" style="1" customWidth="1"/>
    <col min="15370" max="15616" width="9.140625" style="1"/>
    <col min="15617" max="15617" width="18.5703125" style="1" customWidth="1"/>
    <col min="15618" max="15618" width="15.42578125" style="1" customWidth="1"/>
    <col min="15619" max="15619" width="46.140625" style="1" customWidth="1"/>
    <col min="15620" max="15620" width="12.7109375" style="1" customWidth="1"/>
    <col min="15621" max="15623" width="3.140625" style="1" customWidth="1"/>
    <col min="15624" max="15624" width="16.5703125" style="1" customWidth="1"/>
    <col min="15625" max="15625" width="16.42578125" style="1" customWidth="1"/>
    <col min="15626" max="15872" width="9.140625" style="1"/>
    <col min="15873" max="15873" width="18.5703125" style="1" customWidth="1"/>
    <col min="15874" max="15874" width="15.42578125" style="1" customWidth="1"/>
    <col min="15875" max="15875" width="46.140625" style="1" customWidth="1"/>
    <col min="15876" max="15876" width="12.7109375" style="1" customWidth="1"/>
    <col min="15877" max="15879" width="3.140625" style="1" customWidth="1"/>
    <col min="15880" max="15880" width="16.5703125" style="1" customWidth="1"/>
    <col min="15881" max="15881" width="16.42578125" style="1" customWidth="1"/>
    <col min="15882" max="16128" width="9.140625" style="1"/>
    <col min="16129" max="16129" width="18.5703125" style="1" customWidth="1"/>
    <col min="16130" max="16130" width="15.42578125" style="1" customWidth="1"/>
    <col min="16131" max="16131" width="46.140625" style="1" customWidth="1"/>
    <col min="16132" max="16132" width="12.7109375" style="1" customWidth="1"/>
    <col min="16133" max="16135" width="3.140625" style="1" customWidth="1"/>
    <col min="16136" max="16136" width="16.5703125" style="1" customWidth="1"/>
    <col min="16137" max="16137" width="16.42578125" style="1" customWidth="1"/>
    <col min="16138" max="16384" width="9.140625" style="1"/>
  </cols>
  <sheetData>
    <row r="1" spans="1:9" ht="13.5">
      <c r="A1" s="34"/>
      <c r="B1" s="35"/>
      <c r="I1" s="2" t="s">
        <v>62</v>
      </c>
    </row>
    <row r="2" spans="1:9" ht="13.5">
      <c r="A2" s="36"/>
      <c r="C2" s="37"/>
      <c r="I2" s="2" t="s">
        <v>63</v>
      </c>
    </row>
    <row r="3" spans="1:9">
      <c r="A3" s="38" t="s">
        <v>64</v>
      </c>
      <c r="B3" s="167" t="s">
        <v>65</v>
      </c>
      <c r="C3" s="168"/>
      <c r="D3" s="168"/>
      <c r="E3" s="168"/>
      <c r="F3" s="168"/>
      <c r="G3" s="168"/>
      <c r="H3" s="168"/>
      <c r="I3" s="169"/>
    </row>
    <row r="4" spans="1:9" ht="12.75" customHeight="1">
      <c r="A4" s="38" t="s">
        <v>66</v>
      </c>
      <c r="B4" s="167" t="s">
        <v>26</v>
      </c>
      <c r="C4" s="168"/>
      <c r="D4" s="168"/>
      <c r="E4" s="168"/>
      <c r="F4" s="168"/>
      <c r="G4" s="168"/>
      <c r="H4" s="168"/>
      <c r="I4" s="169"/>
    </row>
    <row r="5" spans="1:9">
      <c r="A5" s="38" t="s">
        <v>7</v>
      </c>
      <c r="B5" s="170" t="s">
        <v>512</v>
      </c>
      <c r="C5" s="171"/>
      <c r="D5" s="171"/>
      <c r="E5" s="171"/>
      <c r="F5" s="171"/>
      <c r="G5" s="171"/>
      <c r="H5" s="171"/>
      <c r="I5" s="172"/>
    </row>
    <row r="6" spans="1:9">
      <c r="A6" s="38" t="s">
        <v>67</v>
      </c>
      <c r="B6" s="170">
        <v>420059834009</v>
      </c>
      <c r="C6" s="171"/>
      <c r="D6" s="171"/>
      <c r="E6" s="171"/>
      <c r="F6" s="171"/>
      <c r="G6" s="171"/>
      <c r="H6" s="171"/>
      <c r="I6" s="172"/>
    </row>
    <row r="7" spans="1:9">
      <c r="A7" s="38" t="s">
        <v>68</v>
      </c>
      <c r="B7" s="170">
        <v>420059834009</v>
      </c>
      <c r="C7" s="171"/>
      <c r="D7" s="171"/>
      <c r="E7" s="171"/>
      <c r="F7" s="171"/>
      <c r="G7" s="171"/>
      <c r="H7" s="171"/>
      <c r="I7" s="172"/>
    </row>
    <row r="8" spans="1:9" ht="18" customHeight="1">
      <c r="D8" s="4"/>
      <c r="H8" s="39"/>
      <c r="I8" s="39"/>
    </row>
    <row r="9" spans="1:9" hidden="1"/>
    <row r="10" spans="1:9" ht="1.5" hidden="1" customHeight="1"/>
    <row r="11" spans="1:9" ht="18.75" customHeight="1" thickBot="1">
      <c r="A11" s="173" t="s">
        <v>69</v>
      </c>
      <c r="B11" s="174"/>
      <c r="C11" s="174"/>
      <c r="D11" s="174"/>
      <c r="E11" s="174"/>
      <c r="F11" s="174"/>
      <c r="G11" s="174"/>
      <c r="H11" s="174"/>
      <c r="I11" s="174"/>
    </row>
    <row r="12" spans="1:9" ht="12" customHeight="1" thickTop="1">
      <c r="A12" s="175"/>
      <c r="B12" s="175"/>
      <c r="C12" s="175"/>
      <c r="D12" s="175"/>
      <c r="E12" s="175"/>
      <c r="F12" s="175"/>
      <c r="G12" s="175"/>
      <c r="H12" s="175"/>
      <c r="I12" s="175"/>
    </row>
    <row r="13" spans="1:9" ht="18.75" customHeight="1">
      <c r="C13" s="175" t="s">
        <v>494</v>
      </c>
      <c r="D13" s="175"/>
      <c r="E13" s="175"/>
      <c r="F13" s="175"/>
      <c r="G13" s="175"/>
      <c r="H13" s="40"/>
    </row>
    <row r="14" spans="1:9">
      <c r="I14" s="1" t="s">
        <v>70</v>
      </c>
    </row>
    <row r="15" spans="1:9" ht="15" customHeight="1">
      <c r="A15" s="176" t="s">
        <v>71</v>
      </c>
      <c r="B15" s="180" t="s">
        <v>72</v>
      </c>
      <c r="C15" s="181"/>
      <c r="D15" s="41" t="s">
        <v>9</v>
      </c>
      <c r="E15" s="186" t="s">
        <v>73</v>
      </c>
      <c r="F15" s="187"/>
      <c r="G15" s="188"/>
      <c r="H15" s="189" t="s">
        <v>10</v>
      </c>
      <c r="I15" s="181"/>
    </row>
    <row r="16" spans="1:9" ht="15" customHeight="1">
      <c r="A16" s="177"/>
      <c r="B16" s="182"/>
      <c r="C16" s="183"/>
      <c r="D16" s="42"/>
      <c r="E16" s="191" t="s">
        <v>74</v>
      </c>
      <c r="F16" s="192"/>
      <c r="G16" s="193"/>
      <c r="H16" s="190"/>
      <c r="I16" s="185"/>
    </row>
    <row r="17" spans="1:9" ht="15" customHeight="1">
      <c r="A17" s="178"/>
      <c r="B17" s="182"/>
      <c r="C17" s="183"/>
      <c r="D17" s="42"/>
      <c r="E17" s="194"/>
      <c r="F17" s="195"/>
      <c r="G17" s="196"/>
      <c r="H17" s="43" t="s">
        <v>75</v>
      </c>
      <c r="I17" s="44" t="s">
        <v>76</v>
      </c>
    </row>
    <row r="18" spans="1:9" ht="15" customHeight="1">
      <c r="A18" s="179"/>
      <c r="B18" s="184"/>
      <c r="C18" s="185"/>
      <c r="D18" s="45"/>
      <c r="E18" s="197"/>
      <c r="F18" s="198"/>
      <c r="G18" s="199"/>
      <c r="H18" s="46" t="s">
        <v>77</v>
      </c>
      <c r="I18" s="47" t="s">
        <v>77</v>
      </c>
    </row>
    <row r="19" spans="1:9">
      <c r="A19" s="48">
        <v>1</v>
      </c>
      <c r="B19" s="204">
        <v>2</v>
      </c>
      <c r="C19" s="204"/>
      <c r="D19" s="48">
        <v>3</v>
      </c>
      <c r="E19" s="204">
        <v>4</v>
      </c>
      <c r="F19" s="204"/>
      <c r="G19" s="204"/>
      <c r="H19" s="48">
        <v>5</v>
      </c>
      <c r="I19" s="48">
        <v>6</v>
      </c>
    </row>
    <row r="20" spans="1:9" ht="15" customHeight="1">
      <c r="A20" s="15"/>
      <c r="B20" s="200" t="s">
        <v>78</v>
      </c>
      <c r="C20" s="200"/>
      <c r="D20" s="15"/>
      <c r="E20" s="205"/>
      <c r="F20" s="205"/>
      <c r="G20" s="205"/>
      <c r="H20" s="15"/>
      <c r="I20" s="15"/>
    </row>
    <row r="21" spans="1:9" ht="15" customHeight="1">
      <c r="A21" s="15"/>
      <c r="B21" s="201" t="s">
        <v>79</v>
      </c>
      <c r="C21" s="201"/>
      <c r="D21" s="15"/>
      <c r="E21" s="205"/>
      <c r="F21" s="205"/>
      <c r="G21" s="205"/>
      <c r="H21" s="49"/>
      <c r="I21" s="49"/>
    </row>
    <row r="22" spans="1:9" ht="13.5">
      <c r="A22" s="15"/>
      <c r="B22" s="200" t="s">
        <v>80</v>
      </c>
      <c r="C22" s="200"/>
      <c r="D22" s="15"/>
      <c r="E22" s="50">
        <v>2</v>
      </c>
      <c r="F22" s="51">
        <v>0</v>
      </c>
      <c r="G22" s="52">
        <v>1</v>
      </c>
      <c r="H22" s="53">
        <f>SUM(H23,H27,H31,H32)</f>
        <v>112939660</v>
      </c>
      <c r="I22" s="53">
        <f>SUM(I23,I27,I31,I32)</f>
        <v>107147385</v>
      </c>
    </row>
    <row r="23" spans="1:9" ht="15" customHeight="1">
      <c r="A23" s="15">
        <v>60</v>
      </c>
      <c r="B23" s="201" t="s">
        <v>81</v>
      </c>
      <c r="C23" s="201"/>
      <c r="D23" s="15"/>
      <c r="E23" s="50">
        <v>2</v>
      </c>
      <c r="F23" s="51">
        <v>0</v>
      </c>
      <c r="G23" s="52">
        <v>2</v>
      </c>
      <c r="H23" s="54">
        <v>11604901</v>
      </c>
      <c r="I23" s="54">
        <v>11594067</v>
      </c>
    </row>
    <row r="24" spans="1:9" ht="15" customHeight="1">
      <c r="A24" s="15">
        <v>600</v>
      </c>
      <c r="B24" s="202" t="s">
        <v>82</v>
      </c>
      <c r="C24" s="203"/>
      <c r="D24" s="15"/>
      <c r="E24" s="50">
        <v>2</v>
      </c>
      <c r="F24" s="51">
        <v>0</v>
      </c>
      <c r="G24" s="52">
        <v>3</v>
      </c>
      <c r="H24" s="55"/>
      <c r="I24" s="54"/>
    </row>
    <row r="25" spans="1:9" ht="15" customHeight="1">
      <c r="A25" s="15">
        <v>601</v>
      </c>
      <c r="B25" s="201" t="s">
        <v>83</v>
      </c>
      <c r="C25" s="201"/>
      <c r="D25" s="15"/>
      <c r="E25" s="50">
        <v>2</v>
      </c>
      <c r="F25" s="51">
        <v>0</v>
      </c>
      <c r="G25" s="52">
        <v>4</v>
      </c>
      <c r="H25" s="56">
        <v>11604901</v>
      </c>
      <c r="I25" s="56">
        <v>11594067</v>
      </c>
    </row>
    <row r="26" spans="1:9" ht="15" customHeight="1">
      <c r="A26" s="15">
        <v>602</v>
      </c>
      <c r="B26" s="201" t="s">
        <v>84</v>
      </c>
      <c r="C26" s="201"/>
      <c r="D26" s="15"/>
      <c r="E26" s="50">
        <v>2</v>
      </c>
      <c r="F26" s="51">
        <v>0</v>
      </c>
      <c r="G26" s="52">
        <v>5</v>
      </c>
      <c r="H26" s="54"/>
      <c r="I26" s="56"/>
    </row>
    <row r="27" spans="1:9" ht="15" customHeight="1">
      <c r="A27" s="15">
        <v>61</v>
      </c>
      <c r="B27" s="201" t="s">
        <v>85</v>
      </c>
      <c r="C27" s="201"/>
      <c r="D27" s="15"/>
      <c r="E27" s="50">
        <v>2</v>
      </c>
      <c r="F27" s="51">
        <v>0</v>
      </c>
      <c r="G27" s="52">
        <v>6</v>
      </c>
      <c r="H27" s="54">
        <f>SUM(H28:H30)</f>
        <v>100223812</v>
      </c>
      <c r="I27" s="54">
        <f>SUM(I28:I30)</f>
        <v>94922204</v>
      </c>
    </row>
    <row r="28" spans="1:9" ht="15" customHeight="1">
      <c r="A28" s="15">
        <v>610</v>
      </c>
      <c r="B28" s="201" t="s">
        <v>86</v>
      </c>
      <c r="C28" s="201"/>
      <c r="D28" s="15"/>
      <c r="E28" s="50">
        <v>2</v>
      </c>
      <c r="F28" s="51">
        <v>0</v>
      </c>
      <c r="G28" s="52">
        <v>7</v>
      </c>
      <c r="H28" s="54"/>
      <c r="I28" s="54"/>
    </row>
    <row r="29" spans="1:9" ht="15.75" customHeight="1">
      <c r="A29" s="15">
        <v>611</v>
      </c>
      <c r="B29" s="201" t="s">
        <v>87</v>
      </c>
      <c r="C29" s="201"/>
      <c r="D29" s="15"/>
      <c r="E29" s="50">
        <v>2</v>
      </c>
      <c r="F29" s="51">
        <v>0</v>
      </c>
      <c r="G29" s="52">
        <v>8</v>
      </c>
      <c r="H29" s="56">
        <v>34767974</v>
      </c>
      <c r="I29" s="56">
        <v>38669830</v>
      </c>
    </row>
    <row r="30" spans="1:9" ht="15" customHeight="1">
      <c r="A30" s="15">
        <v>612</v>
      </c>
      <c r="B30" s="201" t="s">
        <v>88</v>
      </c>
      <c r="C30" s="201"/>
      <c r="D30" s="15"/>
      <c r="E30" s="50">
        <v>2</v>
      </c>
      <c r="F30" s="51">
        <v>0</v>
      </c>
      <c r="G30" s="52">
        <v>9</v>
      </c>
      <c r="H30" s="56">
        <v>65455838</v>
      </c>
      <c r="I30" s="56">
        <v>56252374</v>
      </c>
    </row>
    <row r="31" spans="1:9" ht="15" customHeight="1">
      <c r="A31" s="15">
        <v>62</v>
      </c>
      <c r="B31" s="201" t="s">
        <v>89</v>
      </c>
      <c r="C31" s="201"/>
      <c r="D31" s="15"/>
      <c r="E31" s="50">
        <v>2</v>
      </c>
      <c r="F31" s="51">
        <v>1</v>
      </c>
      <c r="G31" s="52">
        <v>0</v>
      </c>
      <c r="H31" s="54"/>
      <c r="I31" s="54"/>
    </row>
    <row r="32" spans="1:9" ht="15" customHeight="1">
      <c r="A32" s="15">
        <v>65</v>
      </c>
      <c r="B32" s="201" t="s">
        <v>90</v>
      </c>
      <c r="C32" s="201"/>
      <c r="D32" s="15"/>
      <c r="E32" s="50">
        <v>2</v>
      </c>
      <c r="F32" s="51">
        <v>1</v>
      </c>
      <c r="G32" s="52">
        <v>1</v>
      </c>
      <c r="H32" s="56">
        <v>1110947</v>
      </c>
      <c r="I32" s="56">
        <v>631114</v>
      </c>
    </row>
    <row r="33" spans="1:9" ht="15" customHeight="1">
      <c r="A33" s="15"/>
      <c r="B33" s="200" t="s">
        <v>91</v>
      </c>
      <c r="C33" s="200"/>
      <c r="D33" s="15"/>
      <c r="E33" s="50">
        <v>2</v>
      </c>
      <c r="F33" s="51">
        <v>1</v>
      </c>
      <c r="G33" s="52">
        <v>2</v>
      </c>
      <c r="H33" s="53">
        <f>SUM(H34,H35,H36,H40,H41,H42,H43-H44,H45)</f>
        <v>97149407</v>
      </c>
      <c r="I33" s="53">
        <f>SUM(I34,I35,I36,I40,I41,I42,I43-I44,I45)</f>
        <v>94171776</v>
      </c>
    </row>
    <row r="34" spans="1:9">
      <c r="A34" s="15">
        <v>50</v>
      </c>
      <c r="B34" s="201" t="s">
        <v>92</v>
      </c>
      <c r="C34" s="201"/>
      <c r="D34" s="15"/>
      <c r="E34" s="50">
        <v>2</v>
      </c>
      <c r="F34" s="51">
        <v>1</v>
      </c>
      <c r="G34" s="52">
        <v>3</v>
      </c>
      <c r="H34" s="56">
        <v>8360618</v>
      </c>
      <c r="I34" s="56">
        <v>7860380</v>
      </c>
    </row>
    <row r="35" spans="1:9">
      <c r="A35" s="15">
        <v>51</v>
      </c>
      <c r="B35" s="201" t="s">
        <v>93</v>
      </c>
      <c r="C35" s="201"/>
      <c r="D35" s="15"/>
      <c r="E35" s="50">
        <v>2</v>
      </c>
      <c r="F35" s="51">
        <v>1</v>
      </c>
      <c r="G35" s="52">
        <v>4</v>
      </c>
      <c r="H35" s="56">
        <v>23622770</v>
      </c>
      <c r="I35" s="56">
        <v>23465491</v>
      </c>
    </row>
    <row r="36" spans="1:9" ht="15" customHeight="1">
      <c r="A36" s="15">
        <v>52</v>
      </c>
      <c r="B36" s="201" t="s">
        <v>94</v>
      </c>
      <c r="C36" s="201"/>
      <c r="D36" s="15"/>
      <c r="E36" s="50">
        <v>2</v>
      </c>
      <c r="F36" s="51">
        <v>1</v>
      </c>
      <c r="G36" s="52">
        <v>5</v>
      </c>
      <c r="H36" s="54">
        <f>SUM(H37:H39)</f>
        <v>32537898</v>
      </c>
      <c r="I36" s="54">
        <f>SUM(I37:I39)</f>
        <v>26884862</v>
      </c>
    </row>
    <row r="37" spans="1:9" ht="15" customHeight="1">
      <c r="A37" s="15" t="s">
        <v>95</v>
      </c>
      <c r="B37" s="201" t="s">
        <v>96</v>
      </c>
      <c r="C37" s="201"/>
      <c r="D37" s="15"/>
      <c r="E37" s="50">
        <v>2</v>
      </c>
      <c r="F37" s="51">
        <v>1</v>
      </c>
      <c r="G37" s="52">
        <v>6</v>
      </c>
      <c r="H37" s="56">
        <v>21051081</v>
      </c>
      <c r="I37" s="56">
        <v>17460429</v>
      </c>
    </row>
    <row r="38" spans="1:9" ht="15" customHeight="1">
      <c r="A38" s="15" t="s">
        <v>97</v>
      </c>
      <c r="B38" s="201" t="s">
        <v>98</v>
      </c>
      <c r="C38" s="201"/>
      <c r="D38" s="15"/>
      <c r="E38" s="50">
        <v>2</v>
      </c>
      <c r="F38" s="51">
        <v>1</v>
      </c>
      <c r="G38" s="52">
        <v>7</v>
      </c>
      <c r="H38" s="56">
        <v>6713861</v>
      </c>
      <c r="I38" s="56">
        <v>5827983</v>
      </c>
    </row>
    <row r="39" spans="1:9" ht="15" customHeight="1">
      <c r="A39" s="15" t="s">
        <v>99</v>
      </c>
      <c r="B39" s="201" t="s">
        <v>100</v>
      </c>
      <c r="C39" s="201"/>
      <c r="D39" s="15"/>
      <c r="E39" s="50">
        <v>2</v>
      </c>
      <c r="F39" s="51">
        <v>1</v>
      </c>
      <c r="G39" s="52">
        <v>8</v>
      </c>
      <c r="H39" s="56">
        <v>4772956</v>
      </c>
      <c r="I39" s="56">
        <v>3596450</v>
      </c>
    </row>
    <row r="40" spans="1:9" ht="15" customHeight="1">
      <c r="A40" s="15">
        <v>53</v>
      </c>
      <c r="B40" s="201" t="s">
        <v>101</v>
      </c>
      <c r="C40" s="201"/>
      <c r="D40" s="15"/>
      <c r="E40" s="50">
        <v>2</v>
      </c>
      <c r="F40" s="51">
        <v>1</v>
      </c>
      <c r="G40" s="52">
        <v>9</v>
      </c>
      <c r="H40" s="56">
        <v>12935701</v>
      </c>
      <c r="I40" s="56">
        <v>13031044</v>
      </c>
    </row>
    <row r="41" spans="1:9" ht="15" customHeight="1">
      <c r="A41" s="15" t="s">
        <v>102</v>
      </c>
      <c r="B41" s="201" t="s">
        <v>103</v>
      </c>
      <c r="C41" s="201"/>
      <c r="D41" s="15"/>
      <c r="E41" s="50">
        <v>2</v>
      </c>
      <c r="F41" s="51">
        <v>2</v>
      </c>
      <c r="G41" s="52">
        <v>0</v>
      </c>
      <c r="H41" s="56">
        <v>7542318</v>
      </c>
      <c r="I41" s="56">
        <v>7414518</v>
      </c>
    </row>
    <row r="42" spans="1:9" ht="15" customHeight="1">
      <c r="A42" s="15" t="s">
        <v>104</v>
      </c>
      <c r="B42" s="201" t="s">
        <v>105</v>
      </c>
      <c r="C42" s="201"/>
      <c r="D42" s="15"/>
      <c r="E42" s="50">
        <v>2</v>
      </c>
      <c r="F42" s="51">
        <v>2</v>
      </c>
      <c r="G42" s="52">
        <v>1</v>
      </c>
      <c r="H42" s="57"/>
      <c r="I42" s="54"/>
    </row>
    <row r="43" spans="1:9" ht="15" customHeight="1">
      <c r="A43" s="15">
        <v>55</v>
      </c>
      <c r="B43" s="201" t="s">
        <v>106</v>
      </c>
      <c r="C43" s="201"/>
      <c r="D43" s="15"/>
      <c r="E43" s="50">
        <v>2</v>
      </c>
      <c r="F43" s="51">
        <v>2</v>
      </c>
      <c r="G43" s="52">
        <v>2</v>
      </c>
      <c r="H43" s="56">
        <v>14159957</v>
      </c>
      <c r="I43" s="56">
        <v>16967177</v>
      </c>
    </row>
    <row r="44" spans="1:9" ht="15" customHeight="1">
      <c r="A44" s="15" t="s">
        <v>107</v>
      </c>
      <c r="B44" s="201" t="s">
        <v>108</v>
      </c>
      <c r="C44" s="201"/>
      <c r="D44" s="15"/>
      <c r="E44" s="50">
        <v>2</v>
      </c>
      <c r="F44" s="51">
        <v>2</v>
      </c>
      <c r="G44" s="52">
        <v>3</v>
      </c>
      <c r="H44" s="56">
        <v>2009855</v>
      </c>
      <c r="I44" s="56">
        <v>1451696</v>
      </c>
    </row>
    <row r="45" spans="1:9" ht="15" customHeight="1">
      <c r="A45" s="15" t="s">
        <v>109</v>
      </c>
      <c r="B45" s="201" t="s">
        <v>110</v>
      </c>
      <c r="C45" s="201"/>
      <c r="D45" s="15"/>
      <c r="E45" s="50">
        <v>2</v>
      </c>
      <c r="F45" s="51">
        <v>2</v>
      </c>
      <c r="G45" s="52">
        <v>4</v>
      </c>
      <c r="H45" s="56"/>
      <c r="I45" s="56"/>
    </row>
    <row r="46" spans="1:9" ht="15" customHeight="1">
      <c r="A46" s="15"/>
      <c r="B46" s="200" t="s">
        <v>111</v>
      </c>
      <c r="C46" s="200"/>
      <c r="D46" s="15"/>
      <c r="E46" s="50">
        <v>2</v>
      </c>
      <c r="F46" s="51">
        <v>2</v>
      </c>
      <c r="G46" s="52">
        <v>5</v>
      </c>
      <c r="H46" s="53">
        <f>SUM(H22-H33)</f>
        <v>15790253</v>
      </c>
      <c r="I46" s="53">
        <f>SUM(I22-I33)</f>
        <v>12975609</v>
      </c>
    </row>
    <row r="47" spans="1:9" ht="15" customHeight="1">
      <c r="A47" s="15"/>
      <c r="B47" s="200" t="s">
        <v>112</v>
      </c>
      <c r="C47" s="200"/>
      <c r="D47" s="15"/>
      <c r="E47" s="50">
        <v>2</v>
      </c>
      <c r="F47" s="51">
        <v>2</v>
      </c>
      <c r="G47" s="52">
        <v>6</v>
      </c>
      <c r="H47" s="49"/>
      <c r="I47" s="49"/>
    </row>
    <row r="48" spans="1:9" ht="15" customHeight="1">
      <c r="A48" s="15"/>
      <c r="B48" s="201" t="s">
        <v>113</v>
      </c>
      <c r="C48" s="201"/>
      <c r="D48" s="15"/>
      <c r="E48" s="50"/>
      <c r="F48" s="51"/>
      <c r="G48" s="58"/>
      <c r="H48" s="49"/>
      <c r="I48" s="49"/>
    </row>
    <row r="49" spans="1:9" ht="15" customHeight="1">
      <c r="A49" s="15">
        <v>66</v>
      </c>
      <c r="B49" s="200" t="s">
        <v>114</v>
      </c>
      <c r="C49" s="200"/>
      <c r="D49" s="15"/>
      <c r="E49" s="50">
        <v>2</v>
      </c>
      <c r="F49" s="51">
        <v>2</v>
      </c>
      <c r="G49" s="58">
        <v>7</v>
      </c>
      <c r="H49" s="53">
        <f>SUM(H50:H55)</f>
        <v>124603</v>
      </c>
      <c r="I49" s="53">
        <f>SUM(I50:I55)</f>
        <v>907036</v>
      </c>
    </row>
    <row r="50" spans="1:9" ht="15" customHeight="1">
      <c r="A50" s="15">
        <v>660</v>
      </c>
      <c r="B50" s="201" t="s">
        <v>115</v>
      </c>
      <c r="C50" s="201"/>
      <c r="D50" s="15"/>
      <c r="E50" s="50">
        <v>2</v>
      </c>
      <c r="F50" s="51">
        <v>2</v>
      </c>
      <c r="G50" s="58">
        <v>8</v>
      </c>
      <c r="H50" s="49"/>
      <c r="I50" s="49"/>
    </row>
    <row r="51" spans="1:9" ht="15" customHeight="1">
      <c r="A51" s="15">
        <v>661</v>
      </c>
      <c r="B51" s="201" t="s">
        <v>116</v>
      </c>
      <c r="C51" s="201"/>
      <c r="D51" s="15"/>
      <c r="E51" s="50">
        <v>2</v>
      </c>
      <c r="F51" s="51">
        <v>2</v>
      </c>
      <c r="G51" s="52">
        <v>9</v>
      </c>
      <c r="H51" s="56">
        <v>68651</v>
      </c>
      <c r="I51" s="56">
        <v>28607</v>
      </c>
    </row>
    <row r="52" spans="1:9" ht="15" customHeight="1">
      <c r="A52" s="15">
        <v>662</v>
      </c>
      <c r="B52" s="201" t="s">
        <v>117</v>
      </c>
      <c r="C52" s="201"/>
      <c r="D52" s="15"/>
      <c r="E52" s="50">
        <v>2</v>
      </c>
      <c r="F52" s="51">
        <v>3</v>
      </c>
      <c r="G52" s="52">
        <v>0</v>
      </c>
      <c r="H52" s="56">
        <v>55952</v>
      </c>
      <c r="I52" s="56">
        <v>168930</v>
      </c>
    </row>
    <row r="53" spans="1:9" ht="15" customHeight="1">
      <c r="A53" s="15">
        <v>663</v>
      </c>
      <c r="B53" s="201" t="s">
        <v>118</v>
      </c>
      <c r="C53" s="201"/>
      <c r="D53" s="15"/>
      <c r="E53" s="50">
        <v>2</v>
      </c>
      <c r="F53" s="51">
        <v>3</v>
      </c>
      <c r="G53" s="52">
        <v>1</v>
      </c>
      <c r="H53" s="57"/>
      <c r="I53" s="54"/>
    </row>
    <row r="54" spans="1:9" ht="15" customHeight="1">
      <c r="A54" s="15">
        <v>664</v>
      </c>
      <c r="B54" s="201" t="s">
        <v>119</v>
      </c>
      <c r="C54" s="201"/>
      <c r="D54" s="15"/>
      <c r="E54" s="50">
        <v>2</v>
      </c>
      <c r="F54" s="51">
        <v>3</v>
      </c>
      <c r="G54" s="52">
        <v>2</v>
      </c>
      <c r="H54" s="54"/>
      <c r="I54" s="54"/>
    </row>
    <row r="55" spans="1:9" ht="15" customHeight="1">
      <c r="A55" s="15">
        <v>669</v>
      </c>
      <c r="B55" s="201" t="s">
        <v>120</v>
      </c>
      <c r="C55" s="201"/>
      <c r="D55" s="15"/>
      <c r="E55" s="50">
        <v>2</v>
      </c>
      <c r="F55" s="51">
        <v>3</v>
      </c>
      <c r="G55" s="52">
        <v>3</v>
      </c>
      <c r="H55" s="56"/>
      <c r="I55" s="56">
        <v>709499</v>
      </c>
    </row>
    <row r="56" spans="1:9" ht="15" customHeight="1">
      <c r="A56" s="15">
        <v>56</v>
      </c>
      <c r="B56" s="200" t="s">
        <v>121</v>
      </c>
      <c r="C56" s="200"/>
      <c r="D56" s="15"/>
      <c r="E56" s="50">
        <v>2</v>
      </c>
      <c r="F56" s="51">
        <v>3</v>
      </c>
      <c r="G56" s="52">
        <v>4</v>
      </c>
      <c r="H56" s="53">
        <f>SUM(H57:H61)</f>
        <v>2478931</v>
      </c>
      <c r="I56" s="53">
        <f>SUM(I57:I61)</f>
        <v>1348930</v>
      </c>
    </row>
    <row r="57" spans="1:9" ht="15" customHeight="1">
      <c r="A57" s="15">
        <v>560</v>
      </c>
      <c r="B57" s="201" t="s">
        <v>122</v>
      </c>
      <c r="C57" s="201"/>
      <c r="D57" s="15"/>
      <c r="E57" s="50">
        <v>2</v>
      </c>
      <c r="F57" s="51">
        <v>3</v>
      </c>
      <c r="G57" s="52">
        <v>5</v>
      </c>
      <c r="H57" s="49"/>
      <c r="I57" s="49"/>
    </row>
    <row r="58" spans="1:9" ht="15" customHeight="1">
      <c r="A58" s="15">
        <v>561</v>
      </c>
      <c r="B58" s="201" t="s">
        <v>123</v>
      </c>
      <c r="C58" s="201"/>
      <c r="D58" s="15"/>
      <c r="E58" s="50">
        <v>2</v>
      </c>
      <c r="F58" s="51">
        <v>3</v>
      </c>
      <c r="G58" s="52">
        <v>6</v>
      </c>
      <c r="H58" s="56">
        <v>1811759</v>
      </c>
      <c r="I58" s="56">
        <v>1223963</v>
      </c>
    </row>
    <row r="59" spans="1:9" ht="15" customHeight="1">
      <c r="A59" s="15">
        <v>562</v>
      </c>
      <c r="B59" s="201" t="s">
        <v>124</v>
      </c>
      <c r="C59" s="201"/>
      <c r="D59" s="15"/>
      <c r="E59" s="50">
        <v>2</v>
      </c>
      <c r="F59" s="51">
        <v>3</v>
      </c>
      <c r="G59" s="52">
        <v>7</v>
      </c>
      <c r="H59" s="56">
        <v>97626</v>
      </c>
      <c r="I59" s="56">
        <v>124967</v>
      </c>
    </row>
    <row r="60" spans="1:9" ht="15" customHeight="1">
      <c r="A60" s="15">
        <v>563</v>
      </c>
      <c r="B60" s="201" t="s">
        <v>125</v>
      </c>
      <c r="C60" s="201"/>
      <c r="D60" s="15"/>
      <c r="E60" s="50">
        <v>2</v>
      </c>
      <c r="F60" s="51">
        <v>3</v>
      </c>
      <c r="G60" s="52">
        <v>8</v>
      </c>
      <c r="H60" s="57"/>
      <c r="I60" s="54"/>
    </row>
    <row r="61" spans="1:9" ht="15" customHeight="1">
      <c r="A61" s="15">
        <v>569</v>
      </c>
      <c r="B61" s="201" t="s">
        <v>126</v>
      </c>
      <c r="C61" s="201"/>
      <c r="D61" s="15"/>
      <c r="E61" s="50">
        <v>2</v>
      </c>
      <c r="F61" s="51">
        <v>3</v>
      </c>
      <c r="G61" s="52">
        <v>9</v>
      </c>
      <c r="H61" s="54">
        <v>569546</v>
      </c>
      <c r="I61" s="56"/>
    </row>
    <row r="62" spans="1:9" ht="15" customHeight="1">
      <c r="A62" s="15"/>
      <c r="B62" s="200" t="s">
        <v>127</v>
      </c>
      <c r="C62" s="200"/>
      <c r="D62" s="15"/>
      <c r="E62" s="50">
        <v>2</v>
      </c>
      <c r="F62" s="51">
        <v>4</v>
      </c>
      <c r="G62" s="52">
        <v>0</v>
      </c>
      <c r="H62" s="53"/>
      <c r="I62" s="53"/>
    </row>
    <row r="63" spans="1:9" ht="15" customHeight="1">
      <c r="A63" s="15"/>
      <c r="B63" s="200" t="s">
        <v>128</v>
      </c>
      <c r="C63" s="200"/>
      <c r="D63" s="15"/>
      <c r="E63" s="50">
        <v>2</v>
      </c>
      <c r="F63" s="51">
        <v>4</v>
      </c>
      <c r="G63" s="52">
        <v>1</v>
      </c>
      <c r="H63" s="53">
        <f>SUM(H56-H49)</f>
        <v>2354328</v>
      </c>
      <c r="I63" s="53">
        <f>SUM(I56-I49)</f>
        <v>441894</v>
      </c>
    </row>
    <row r="64" spans="1:9" ht="15" customHeight="1">
      <c r="A64" s="15"/>
      <c r="B64" s="200" t="s">
        <v>129</v>
      </c>
      <c r="C64" s="200"/>
      <c r="D64" s="15"/>
      <c r="E64" s="50">
        <v>2</v>
      </c>
      <c r="F64" s="51">
        <v>4</v>
      </c>
      <c r="G64" s="52">
        <v>2</v>
      </c>
      <c r="H64" s="53">
        <f>SUM(H46-H47+H62-H63)</f>
        <v>13435925</v>
      </c>
      <c r="I64" s="53">
        <f>SUM(I46-I47+I62-I63)</f>
        <v>12533715</v>
      </c>
    </row>
    <row r="65" spans="1:9" ht="15" customHeight="1">
      <c r="A65" s="15"/>
      <c r="B65" s="200" t="s">
        <v>130</v>
      </c>
      <c r="C65" s="200"/>
      <c r="D65" s="15"/>
      <c r="E65" s="50">
        <v>2</v>
      </c>
      <c r="F65" s="51">
        <v>4</v>
      </c>
      <c r="G65" s="52">
        <v>3</v>
      </c>
      <c r="H65" s="49"/>
      <c r="I65" s="49"/>
    </row>
    <row r="66" spans="1:9" ht="15" customHeight="1">
      <c r="A66" s="15"/>
      <c r="B66" s="201" t="s">
        <v>131</v>
      </c>
      <c r="C66" s="201"/>
      <c r="D66" s="15"/>
      <c r="E66" s="50"/>
      <c r="F66" s="51"/>
      <c r="G66" s="58"/>
      <c r="H66" s="49"/>
      <c r="I66" s="49"/>
    </row>
    <row r="67" spans="1:9" ht="25.5" customHeight="1">
      <c r="A67" s="208" t="s">
        <v>132</v>
      </c>
      <c r="B67" s="200" t="s">
        <v>133</v>
      </c>
      <c r="C67" s="200"/>
      <c r="D67" s="205"/>
      <c r="E67" s="210">
        <v>2</v>
      </c>
      <c r="F67" s="211">
        <v>4</v>
      </c>
      <c r="G67" s="212">
        <v>4</v>
      </c>
      <c r="H67" s="206">
        <f>SUM(H68:H76)</f>
        <v>390367</v>
      </c>
      <c r="I67" s="206">
        <f>SUM(I68:I76)</f>
        <v>251755</v>
      </c>
    </row>
    <row r="68" spans="1:9" ht="13.5" customHeight="1">
      <c r="A68" s="209"/>
      <c r="B68" s="200"/>
      <c r="C68" s="200"/>
      <c r="D68" s="205"/>
      <c r="E68" s="210"/>
      <c r="F68" s="211"/>
      <c r="G68" s="212"/>
      <c r="H68" s="207"/>
      <c r="I68" s="207"/>
    </row>
    <row r="69" spans="1:9" ht="15" customHeight="1">
      <c r="A69" s="15">
        <v>670</v>
      </c>
      <c r="B69" s="201" t="s">
        <v>134</v>
      </c>
      <c r="C69" s="201"/>
      <c r="D69" s="15"/>
      <c r="E69" s="50">
        <v>2</v>
      </c>
      <c r="F69" s="51">
        <v>4</v>
      </c>
      <c r="G69" s="52">
        <v>5</v>
      </c>
      <c r="H69" s="56">
        <v>184821</v>
      </c>
      <c r="I69" s="56">
        <v>114307</v>
      </c>
    </row>
    <row r="70" spans="1:9" ht="15" customHeight="1">
      <c r="A70" s="15">
        <v>671</v>
      </c>
      <c r="B70" s="201" t="s">
        <v>135</v>
      </c>
      <c r="C70" s="201"/>
      <c r="D70" s="15"/>
      <c r="E70" s="50">
        <v>2</v>
      </c>
      <c r="F70" s="51">
        <v>4</v>
      </c>
      <c r="G70" s="52">
        <v>6</v>
      </c>
      <c r="H70" s="54"/>
      <c r="I70" s="54"/>
    </row>
    <row r="71" spans="1:9" ht="15" customHeight="1">
      <c r="A71" s="15">
        <v>672</v>
      </c>
      <c r="B71" s="201" t="s">
        <v>136</v>
      </c>
      <c r="C71" s="201"/>
      <c r="D71" s="15"/>
      <c r="E71" s="50">
        <v>2</v>
      </c>
      <c r="F71" s="51">
        <v>4</v>
      </c>
      <c r="G71" s="52">
        <v>7</v>
      </c>
      <c r="H71" s="54"/>
      <c r="I71" s="54"/>
    </row>
    <row r="72" spans="1:9" ht="15" customHeight="1">
      <c r="A72" s="15">
        <v>674</v>
      </c>
      <c r="B72" s="201" t="s">
        <v>137</v>
      </c>
      <c r="C72" s="201"/>
      <c r="D72" s="15"/>
      <c r="E72" s="50">
        <v>2</v>
      </c>
      <c r="F72" s="51">
        <v>4</v>
      </c>
      <c r="G72" s="52">
        <v>8</v>
      </c>
      <c r="H72" s="54"/>
      <c r="I72" s="54"/>
    </row>
    <row r="73" spans="1:9" ht="15" customHeight="1">
      <c r="A73" s="15">
        <v>675</v>
      </c>
      <c r="B73" s="201" t="s">
        <v>138</v>
      </c>
      <c r="C73" s="201"/>
      <c r="D73" s="15"/>
      <c r="E73" s="50">
        <v>2</v>
      </c>
      <c r="F73" s="51">
        <v>4</v>
      </c>
      <c r="G73" s="52">
        <v>9</v>
      </c>
      <c r="H73" s="54"/>
      <c r="I73" s="54"/>
    </row>
    <row r="74" spans="1:9" ht="15" customHeight="1">
      <c r="A74" s="15">
        <v>676</v>
      </c>
      <c r="B74" s="201" t="s">
        <v>139</v>
      </c>
      <c r="C74" s="201"/>
      <c r="D74" s="15"/>
      <c r="E74" s="50">
        <v>2</v>
      </c>
      <c r="F74" s="51">
        <v>5</v>
      </c>
      <c r="G74" s="52">
        <v>0</v>
      </c>
      <c r="H74" s="54">
        <v>3215</v>
      </c>
      <c r="I74" s="54">
        <v>3624</v>
      </c>
    </row>
    <row r="75" spans="1:9" ht="15" customHeight="1">
      <c r="A75" s="15">
        <v>677</v>
      </c>
      <c r="B75" s="201" t="s">
        <v>140</v>
      </c>
      <c r="C75" s="201"/>
      <c r="D75" s="15"/>
      <c r="E75" s="50">
        <v>2</v>
      </c>
      <c r="F75" s="51">
        <v>5</v>
      </c>
      <c r="G75" s="52">
        <v>1</v>
      </c>
      <c r="H75" s="56">
        <v>202331</v>
      </c>
      <c r="I75" s="56">
        <v>133824</v>
      </c>
    </row>
    <row r="76" spans="1:9" ht="15.75" customHeight="1">
      <c r="A76" s="15">
        <v>678</v>
      </c>
      <c r="B76" s="201" t="s">
        <v>141</v>
      </c>
      <c r="C76" s="201"/>
      <c r="D76" s="15"/>
      <c r="E76" s="50">
        <v>2</v>
      </c>
      <c r="F76" s="51">
        <v>5</v>
      </c>
      <c r="G76" s="52">
        <v>2</v>
      </c>
      <c r="H76" s="49"/>
      <c r="I76" s="54"/>
    </row>
    <row r="77" spans="1:9" ht="15" customHeight="1">
      <c r="A77" s="15">
        <v>679</v>
      </c>
      <c r="B77" s="201" t="s">
        <v>142</v>
      </c>
      <c r="C77" s="201"/>
      <c r="D77" s="15"/>
      <c r="E77" s="50">
        <v>2</v>
      </c>
      <c r="F77" s="51">
        <v>5</v>
      </c>
      <c r="G77" s="52">
        <v>3</v>
      </c>
      <c r="H77" s="49"/>
      <c r="I77" s="54"/>
    </row>
    <row r="78" spans="1:9" ht="12.75" customHeight="1">
      <c r="A78" s="213" t="s">
        <v>143</v>
      </c>
      <c r="B78" s="215" t="s">
        <v>144</v>
      </c>
      <c r="C78" s="216"/>
      <c r="D78" s="59"/>
      <c r="E78" s="60">
        <v>2</v>
      </c>
      <c r="F78" s="211">
        <v>5</v>
      </c>
      <c r="G78" s="219">
        <v>4</v>
      </c>
      <c r="H78" s="206">
        <f>SUM(H80:H88)</f>
        <v>4877711</v>
      </c>
      <c r="I78" s="206">
        <f>SUM(I80:I88)</f>
        <v>6623157</v>
      </c>
    </row>
    <row r="79" spans="1:9" ht="30" customHeight="1">
      <c r="A79" s="214"/>
      <c r="B79" s="217"/>
      <c r="C79" s="218"/>
      <c r="D79" s="61"/>
      <c r="E79" s="62"/>
      <c r="F79" s="211"/>
      <c r="G79" s="219"/>
      <c r="H79" s="207"/>
      <c r="I79" s="207"/>
    </row>
    <row r="80" spans="1:9" ht="15" customHeight="1">
      <c r="A80" s="15">
        <v>570</v>
      </c>
      <c r="B80" s="201" t="s">
        <v>145</v>
      </c>
      <c r="C80" s="201"/>
      <c r="D80" s="15"/>
      <c r="E80" s="50">
        <v>2</v>
      </c>
      <c r="F80" s="51">
        <v>5</v>
      </c>
      <c r="G80" s="52">
        <v>5</v>
      </c>
      <c r="H80" s="56">
        <v>57547</v>
      </c>
      <c r="I80" s="56">
        <v>205488</v>
      </c>
    </row>
    <row r="81" spans="1:9" ht="15" customHeight="1">
      <c r="A81" s="15">
        <v>571</v>
      </c>
      <c r="B81" s="201" t="s">
        <v>146</v>
      </c>
      <c r="C81" s="201"/>
      <c r="D81" s="15"/>
      <c r="E81" s="50">
        <v>2</v>
      </c>
      <c r="F81" s="51">
        <v>5</v>
      </c>
      <c r="G81" s="52">
        <v>6</v>
      </c>
      <c r="H81" s="54"/>
      <c r="I81" s="54"/>
    </row>
    <row r="82" spans="1:9" ht="15" customHeight="1">
      <c r="A82" s="15">
        <v>572</v>
      </c>
      <c r="B82" s="201" t="s">
        <v>147</v>
      </c>
      <c r="C82" s="201"/>
      <c r="D82" s="15"/>
      <c r="E82" s="50">
        <v>2</v>
      </c>
      <c r="F82" s="51">
        <v>5</v>
      </c>
      <c r="G82" s="52">
        <v>7</v>
      </c>
      <c r="H82" s="54"/>
      <c r="I82" s="54"/>
    </row>
    <row r="83" spans="1:9" ht="15" customHeight="1">
      <c r="A83" s="15">
        <v>574</v>
      </c>
      <c r="B83" s="201" t="s">
        <v>148</v>
      </c>
      <c r="C83" s="201"/>
      <c r="D83" s="15"/>
      <c r="E83" s="50">
        <v>2</v>
      </c>
      <c r="F83" s="51">
        <v>5</v>
      </c>
      <c r="G83" s="52">
        <v>8</v>
      </c>
      <c r="H83" s="54"/>
      <c r="I83" s="54"/>
    </row>
    <row r="84" spans="1:9" ht="15" customHeight="1">
      <c r="A84" s="15">
        <v>575</v>
      </c>
      <c r="B84" s="201" t="s">
        <v>149</v>
      </c>
      <c r="C84" s="201"/>
      <c r="D84" s="15"/>
      <c r="E84" s="50">
        <v>2</v>
      </c>
      <c r="F84" s="51">
        <v>5</v>
      </c>
      <c r="G84" s="52">
        <v>9</v>
      </c>
      <c r="H84" s="54"/>
      <c r="I84" s="54"/>
    </row>
    <row r="85" spans="1:9" ht="15" customHeight="1">
      <c r="A85" s="15">
        <v>576</v>
      </c>
      <c r="B85" s="201" t="s">
        <v>150</v>
      </c>
      <c r="C85" s="201"/>
      <c r="D85" s="15"/>
      <c r="E85" s="50">
        <v>2</v>
      </c>
      <c r="F85" s="51">
        <v>6</v>
      </c>
      <c r="G85" s="52">
        <v>0</v>
      </c>
      <c r="H85" s="54">
        <v>2968</v>
      </c>
      <c r="I85" s="54">
        <v>4734</v>
      </c>
    </row>
    <row r="86" spans="1:9" ht="15" customHeight="1">
      <c r="A86" s="15">
        <v>577</v>
      </c>
      <c r="B86" s="201" t="s">
        <v>151</v>
      </c>
      <c r="C86" s="201"/>
      <c r="D86" s="15"/>
      <c r="E86" s="50">
        <v>2</v>
      </c>
      <c r="F86" s="51">
        <v>6</v>
      </c>
      <c r="G86" s="52">
        <v>1</v>
      </c>
      <c r="H86" s="54"/>
      <c r="I86" s="54"/>
    </row>
    <row r="87" spans="1:9" ht="15" customHeight="1">
      <c r="A87" s="15">
        <v>578</v>
      </c>
      <c r="B87" s="201" t="s">
        <v>152</v>
      </c>
      <c r="C87" s="201"/>
      <c r="D87" s="15"/>
      <c r="E87" s="50">
        <v>2</v>
      </c>
      <c r="F87" s="51">
        <v>6</v>
      </c>
      <c r="G87" s="52">
        <v>2</v>
      </c>
      <c r="H87" s="56">
        <v>2202490</v>
      </c>
      <c r="I87" s="56">
        <v>3295439</v>
      </c>
    </row>
    <row r="88" spans="1:9" ht="15" customHeight="1">
      <c r="A88" s="15">
        <v>579</v>
      </c>
      <c r="B88" s="201" t="s">
        <v>153</v>
      </c>
      <c r="C88" s="201"/>
      <c r="D88" s="15"/>
      <c r="E88" s="50">
        <v>2</v>
      </c>
      <c r="F88" s="51">
        <v>6</v>
      </c>
      <c r="G88" s="52">
        <v>3</v>
      </c>
      <c r="H88" s="56">
        <v>2614706</v>
      </c>
      <c r="I88" s="56">
        <v>3117496</v>
      </c>
    </row>
    <row r="89" spans="1:9" ht="15" customHeight="1">
      <c r="A89" s="15"/>
      <c r="B89" s="200" t="s">
        <v>154</v>
      </c>
      <c r="C89" s="200"/>
      <c r="D89" s="15"/>
      <c r="E89" s="50">
        <v>2</v>
      </c>
      <c r="F89" s="51">
        <v>6</v>
      </c>
      <c r="G89" s="52">
        <v>4</v>
      </c>
      <c r="H89" s="49"/>
      <c r="I89" s="49"/>
    </row>
    <row r="90" spans="1:9" ht="15" customHeight="1">
      <c r="A90" s="15"/>
      <c r="B90" s="200" t="s">
        <v>155</v>
      </c>
      <c r="C90" s="200"/>
      <c r="D90" s="15"/>
      <c r="E90" s="50">
        <v>2</v>
      </c>
      <c r="F90" s="51">
        <v>6</v>
      </c>
      <c r="G90" s="52">
        <v>5</v>
      </c>
      <c r="H90" s="63">
        <f>SUM(H78-H67)</f>
        <v>4487344</v>
      </c>
      <c r="I90" s="63">
        <f>SUM(I78-I67)</f>
        <v>6371402</v>
      </c>
    </row>
    <row r="91" spans="1:9" ht="48" customHeight="1">
      <c r="A91" s="15"/>
      <c r="B91" s="201" t="s">
        <v>156</v>
      </c>
      <c r="C91" s="201"/>
      <c r="D91" s="15"/>
      <c r="E91" s="50"/>
      <c r="F91" s="51"/>
      <c r="G91" s="58"/>
      <c r="H91" s="49"/>
      <c r="I91" s="49"/>
    </row>
    <row r="92" spans="1:9" ht="15" customHeight="1">
      <c r="A92" s="15" t="s">
        <v>157</v>
      </c>
      <c r="B92" s="200" t="s">
        <v>158</v>
      </c>
      <c r="C92" s="200"/>
      <c r="D92" s="15"/>
      <c r="E92" s="50">
        <v>2</v>
      </c>
      <c r="F92" s="51">
        <v>6</v>
      </c>
      <c r="G92" s="52">
        <v>6</v>
      </c>
      <c r="H92" s="49"/>
      <c r="I92" s="49"/>
    </row>
    <row r="93" spans="1:9" ht="15" customHeight="1">
      <c r="A93" s="15">
        <v>680</v>
      </c>
      <c r="B93" s="201" t="s">
        <v>159</v>
      </c>
      <c r="C93" s="201"/>
      <c r="D93" s="15"/>
      <c r="E93" s="50">
        <v>2</v>
      </c>
      <c r="F93" s="51">
        <v>6</v>
      </c>
      <c r="G93" s="52">
        <v>7</v>
      </c>
      <c r="H93" s="49"/>
      <c r="I93" s="49"/>
    </row>
    <row r="94" spans="1:9" ht="15" customHeight="1">
      <c r="A94" s="15">
        <v>681</v>
      </c>
      <c r="B94" s="201" t="s">
        <v>160</v>
      </c>
      <c r="C94" s="201"/>
      <c r="D94" s="15"/>
      <c r="E94" s="50">
        <v>2</v>
      </c>
      <c r="F94" s="51">
        <v>6</v>
      </c>
      <c r="G94" s="52">
        <v>8</v>
      </c>
      <c r="H94" s="49"/>
      <c r="I94" s="49"/>
    </row>
    <row r="95" spans="1:9" ht="25.5" customHeight="1">
      <c r="A95" s="15">
        <v>682</v>
      </c>
      <c r="B95" s="201" t="s">
        <v>161</v>
      </c>
      <c r="C95" s="201"/>
      <c r="D95" s="15"/>
      <c r="E95" s="50">
        <v>2</v>
      </c>
      <c r="F95" s="51">
        <v>6</v>
      </c>
      <c r="G95" s="52">
        <v>9</v>
      </c>
      <c r="H95" s="49"/>
      <c r="I95" s="49"/>
    </row>
    <row r="96" spans="1:9" ht="25.5" customHeight="1">
      <c r="A96" s="15">
        <v>683</v>
      </c>
      <c r="B96" s="201" t="s">
        <v>162</v>
      </c>
      <c r="C96" s="201"/>
      <c r="D96" s="15"/>
      <c r="E96" s="50">
        <v>2</v>
      </c>
      <c r="F96" s="51">
        <v>7</v>
      </c>
      <c r="G96" s="52">
        <v>0</v>
      </c>
      <c r="H96" s="49"/>
      <c r="I96" s="49"/>
    </row>
    <row r="97" spans="1:9" ht="25.5" customHeight="1">
      <c r="A97" s="15">
        <v>684</v>
      </c>
      <c r="B97" s="201" t="s">
        <v>163</v>
      </c>
      <c r="C97" s="201"/>
      <c r="D97" s="15"/>
      <c r="E97" s="50">
        <v>2</v>
      </c>
      <c r="F97" s="51">
        <v>7</v>
      </c>
      <c r="G97" s="52">
        <v>1</v>
      </c>
      <c r="H97" s="49"/>
      <c r="I97" s="49"/>
    </row>
    <row r="98" spans="1:9" ht="15" customHeight="1">
      <c r="A98" s="15">
        <v>685</v>
      </c>
      <c r="B98" s="201" t="s">
        <v>164</v>
      </c>
      <c r="C98" s="201"/>
      <c r="D98" s="15"/>
      <c r="E98" s="50">
        <v>2</v>
      </c>
      <c r="F98" s="51">
        <v>7</v>
      </c>
      <c r="G98" s="52">
        <v>2</v>
      </c>
      <c r="H98" s="49"/>
      <c r="I98" s="49"/>
    </row>
    <row r="99" spans="1:9" ht="15" customHeight="1">
      <c r="A99" s="15">
        <v>686</v>
      </c>
      <c r="B99" s="201" t="s">
        <v>151</v>
      </c>
      <c r="C99" s="201"/>
      <c r="D99" s="15"/>
      <c r="E99" s="50">
        <v>2</v>
      </c>
      <c r="F99" s="51">
        <v>7</v>
      </c>
      <c r="G99" s="52">
        <v>3</v>
      </c>
      <c r="H99" s="49"/>
      <c r="I99" s="49"/>
    </row>
    <row r="100" spans="1:9" ht="15" customHeight="1">
      <c r="A100" s="15">
        <v>687</v>
      </c>
      <c r="B100" s="201" t="s">
        <v>165</v>
      </c>
      <c r="C100" s="201"/>
      <c r="D100" s="15"/>
      <c r="E100" s="50">
        <v>2</v>
      </c>
      <c r="F100" s="51">
        <v>7</v>
      </c>
      <c r="G100" s="52">
        <v>4</v>
      </c>
      <c r="H100" s="49"/>
      <c r="I100" s="49"/>
    </row>
    <row r="101" spans="1:9" ht="15" customHeight="1">
      <c r="A101" s="15">
        <v>689</v>
      </c>
      <c r="B101" s="201" t="s">
        <v>166</v>
      </c>
      <c r="C101" s="201"/>
      <c r="D101" s="15"/>
      <c r="E101" s="50">
        <v>2</v>
      </c>
      <c r="F101" s="51">
        <v>7</v>
      </c>
      <c r="G101" s="52">
        <v>5</v>
      </c>
      <c r="H101" s="49"/>
      <c r="I101" s="49"/>
    </row>
    <row r="102" spans="1:9" ht="15" customHeight="1">
      <c r="A102" s="15" t="s">
        <v>167</v>
      </c>
      <c r="B102" s="200" t="s">
        <v>168</v>
      </c>
      <c r="C102" s="200"/>
      <c r="D102" s="15"/>
      <c r="E102" s="50">
        <v>2</v>
      </c>
      <c r="F102" s="51">
        <v>7</v>
      </c>
      <c r="G102" s="52">
        <v>6</v>
      </c>
      <c r="H102" s="49"/>
      <c r="I102" s="49"/>
    </row>
    <row r="103" spans="1:9" ht="15" customHeight="1">
      <c r="A103" s="15">
        <v>580</v>
      </c>
      <c r="B103" s="201" t="s">
        <v>169</v>
      </c>
      <c r="C103" s="201"/>
      <c r="D103" s="15"/>
      <c r="E103" s="50">
        <v>2</v>
      </c>
      <c r="F103" s="51">
        <v>7</v>
      </c>
      <c r="G103" s="52">
        <v>7</v>
      </c>
      <c r="H103" s="49"/>
      <c r="I103" s="49"/>
    </row>
    <row r="104" spans="1:9" ht="15" customHeight="1">
      <c r="A104" s="15">
        <v>581</v>
      </c>
      <c r="B104" s="201" t="s">
        <v>170</v>
      </c>
      <c r="C104" s="201"/>
      <c r="D104" s="15"/>
      <c r="E104" s="50">
        <v>2</v>
      </c>
      <c r="F104" s="51">
        <v>7</v>
      </c>
      <c r="G104" s="52">
        <v>8</v>
      </c>
      <c r="H104" s="49"/>
      <c r="I104" s="49"/>
    </row>
    <row r="105" spans="1:9" ht="15" customHeight="1">
      <c r="A105" s="15">
        <v>582</v>
      </c>
      <c r="B105" s="201" t="s">
        <v>171</v>
      </c>
      <c r="C105" s="201"/>
      <c r="D105" s="15"/>
      <c r="E105" s="50">
        <v>2</v>
      </c>
      <c r="F105" s="51">
        <v>7</v>
      </c>
      <c r="G105" s="52">
        <v>9</v>
      </c>
      <c r="H105" s="49"/>
      <c r="I105" s="49"/>
    </row>
    <row r="106" spans="1:9" ht="15.75" customHeight="1">
      <c r="A106" s="15">
        <v>583</v>
      </c>
      <c r="B106" s="201" t="s">
        <v>172</v>
      </c>
      <c r="C106" s="201"/>
      <c r="D106" s="15"/>
      <c r="E106" s="50">
        <v>2</v>
      </c>
      <c r="F106" s="51">
        <v>8</v>
      </c>
      <c r="G106" s="52">
        <v>0</v>
      </c>
      <c r="H106" s="49"/>
      <c r="I106" s="49"/>
    </row>
    <row r="107" spans="1:9" ht="25.5" customHeight="1">
      <c r="A107" s="15">
        <v>584</v>
      </c>
      <c r="B107" s="201" t="s">
        <v>173</v>
      </c>
      <c r="C107" s="201"/>
      <c r="D107" s="15"/>
      <c r="E107" s="50">
        <v>2</v>
      </c>
      <c r="F107" s="51">
        <v>8</v>
      </c>
      <c r="G107" s="52">
        <v>1</v>
      </c>
      <c r="H107" s="49"/>
      <c r="I107" s="49"/>
    </row>
    <row r="108" spans="1:9" ht="15" customHeight="1">
      <c r="A108" s="15">
        <v>585</v>
      </c>
      <c r="B108" s="201" t="s">
        <v>174</v>
      </c>
      <c r="C108" s="201"/>
      <c r="D108" s="15"/>
      <c r="E108" s="50">
        <v>2</v>
      </c>
      <c r="F108" s="51">
        <v>8</v>
      </c>
      <c r="G108" s="52">
        <v>2</v>
      </c>
      <c r="H108" s="49"/>
      <c r="I108" s="49"/>
    </row>
    <row r="109" spans="1:9" ht="15" customHeight="1">
      <c r="A109" s="15">
        <v>586</v>
      </c>
      <c r="B109" s="201" t="s">
        <v>175</v>
      </c>
      <c r="C109" s="201"/>
      <c r="D109" s="15"/>
      <c r="E109" s="50">
        <v>2</v>
      </c>
      <c r="F109" s="51">
        <v>8</v>
      </c>
      <c r="G109" s="52">
        <v>3</v>
      </c>
      <c r="H109" s="49"/>
      <c r="I109" s="49"/>
    </row>
    <row r="110" spans="1:9" ht="15" customHeight="1">
      <c r="A110" s="15">
        <v>589</v>
      </c>
      <c r="B110" s="201" t="s">
        <v>176</v>
      </c>
      <c r="C110" s="201"/>
      <c r="D110" s="15"/>
      <c r="E110" s="50">
        <v>2</v>
      </c>
      <c r="F110" s="51">
        <v>8</v>
      </c>
      <c r="G110" s="52">
        <v>4</v>
      </c>
      <c r="H110" s="49"/>
      <c r="I110" s="49"/>
    </row>
    <row r="111" spans="1:9" ht="15" customHeight="1">
      <c r="A111" s="15" t="s">
        <v>177</v>
      </c>
      <c r="B111" s="200" t="s">
        <v>178</v>
      </c>
      <c r="C111" s="200"/>
      <c r="D111" s="15"/>
      <c r="E111" s="50">
        <v>2</v>
      </c>
      <c r="F111" s="51">
        <v>8</v>
      </c>
      <c r="G111" s="52">
        <v>5</v>
      </c>
      <c r="H111" s="49"/>
      <c r="I111" s="49"/>
    </row>
    <row r="112" spans="1:9" ht="15" customHeight="1">
      <c r="A112" s="15">
        <v>640</v>
      </c>
      <c r="B112" s="201" t="s">
        <v>179</v>
      </c>
      <c r="C112" s="201"/>
      <c r="D112" s="15"/>
      <c r="E112" s="50">
        <v>2</v>
      </c>
      <c r="F112" s="51">
        <v>8</v>
      </c>
      <c r="G112" s="52">
        <v>6</v>
      </c>
      <c r="H112" s="49"/>
      <c r="I112" s="49"/>
    </row>
    <row r="113" spans="1:9" ht="15" customHeight="1">
      <c r="A113" s="15">
        <v>641</v>
      </c>
      <c r="B113" s="201" t="s">
        <v>180</v>
      </c>
      <c r="C113" s="201"/>
      <c r="D113" s="15"/>
      <c r="E113" s="50">
        <v>2</v>
      </c>
      <c r="F113" s="51">
        <v>8</v>
      </c>
      <c r="G113" s="52">
        <v>7</v>
      </c>
      <c r="H113" s="49"/>
      <c r="I113" s="49"/>
    </row>
    <row r="114" spans="1:9" ht="15" customHeight="1">
      <c r="A114" s="15">
        <v>642</v>
      </c>
      <c r="B114" s="201" t="s">
        <v>181</v>
      </c>
      <c r="C114" s="201"/>
      <c r="D114" s="15"/>
      <c r="E114" s="50">
        <v>2</v>
      </c>
      <c r="F114" s="51">
        <v>8</v>
      </c>
      <c r="G114" s="52">
        <v>8</v>
      </c>
      <c r="H114" s="49"/>
      <c r="I114" s="49"/>
    </row>
    <row r="115" spans="1:9" ht="15.75" customHeight="1">
      <c r="A115" s="15" t="s">
        <v>177</v>
      </c>
      <c r="B115" s="200" t="s">
        <v>182</v>
      </c>
      <c r="C115" s="200"/>
      <c r="D115" s="15"/>
      <c r="E115" s="50">
        <v>2</v>
      </c>
      <c r="F115" s="51">
        <v>8</v>
      </c>
      <c r="G115" s="52">
        <v>9</v>
      </c>
      <c r="H115" s="49"/>
      <c r="I115" s="49"/>
    </row>
    <row r="116" spans="1:9" ht="15" customHeight="1">
      <c r="A116" s="15">
        <v>643</v>
      </c>
      <c r="B116" s="201" t="s">
        <v>183</v>
      </c>
      <c r="C116" s="201"/>
      <c r="D116" s="15"/>
      <c r="E116" s="50">
        <v>2</v>
      </c>
      <c r="F116" s="51">
        <v>9</v>
      </c>
      <c r="G116" s="52">
        <v>0</v>
      </c>
      <c r="H116" s="49"/>
      <c r="I116" s="49"/>
    </row>
    <row r="117" spans="1:9" ht="15" customHeight="1">
      <c r="A117" s="15">
        <v>644</v>
      </c>
      <c r="B117" s="201" t="s">
        <v>184</v>
      </c>
      <c r="C117" s="201"/>
      <c r="D117" s="15"/>
      <c r="E117" s="50">
        <v>2</v>
      </c>
      <c r="F117" s="51">
        <v>9</v>
      </c>
      <c r="G117" s="52">
        <v>1</v>
      </c>
      <c r="H117" s="49"/>
      <c r="I117" s="49"/>
    </row>
    <row r="118" spans="1:9" ht="15" customHeight="1">
      <c r="A118" s="15">
        <v>645</v>
      </c>
      <c r="B118" s="201" t="s">
        <v>185</v>
      </c>
      <c r="C118" s="201"/>
      <c r="D118" s="15"/>
      <c r="E118" s="50">
        <v>2</v>
      </c>
      <c r="F118" s="51">
        <v>9</v>
      </c>
      <c r="G118" s="52">
        <v>2</v>
      </c>
      <c r="H118" s="49"/>
      <c r="I118" s="49"/>
    </row>
    <row r="119" spans="1:9" ht="15" customHeight="1">
      <c r="A119" s="15"/>
      <c r="B119" s="200" t="s">
        <v>186</v>
      </c>
      <c r="C119" s="200"/>
      <c r="D119" s="15"/>
      <c r="E119" s="50">
        <v>2</v>
      </c>
      <c r="F119" s="51">
        <v>9</v>
      </c>
      <c r="G119" s="52">
        <v>3</v>
      </c>
      <c r="H119" s="49"/>
      <c r="I119" s="49"/>
    </row>
    <row r="120" spans="1:9" ht="15" customHeight="1">
      <c r="A120" s="15"/>
      <c r="B120" s="200" t="s">
        <v>187</v>
      </c>
      <c r="C120" s="200"/>
      <c r="D120" s="15"/>
      <c r="E120" s="50">
        <v>2</v>
      </c>
      <c r="F120" s="51">
        <v>9</v>
      </c>
      <c r="G120" s="52">
        <v>4</v>
      </c>
      <c r="H120" s="49"/>
      <c r="I120" s="49"/>
    </row>
    <row r="121" spans="1:9" ht="25.5" customHeight="1">
      <c r="A121" s="15" t="s">
        <v>188</v>
      </c>
      <c r="B121" s="201" t="s">
        <v>189</v>
      </c>
      <c r="C121" s="201"/>
      <c r="D121" s="15"/>
      <c r="E121" s="50">
        <v>2</v>
      </c>
      <c r="F121" s="51">
        <v>9</v>
      </c>
      <c r="G121" s="52">
        <v>5</v>
      </c>
      <c r="H121" s="56">
        <v>413612</v>
      </c>
      <c r="I121" s="56">
        <v>293178</v>
      </c>
    </row>
    <row r="122" spans="1:9" ht="25.5" customHeight="1">
      <c r="A122" s="15" t="s">
        <v>190</v>
      </c>
      <c r="B122" s="201" t="s">
        <v>191</v>
      </c>
      <c r="C122" s="201"/>
      <c r="D122" s="15"/>
      <c r="E122" s="50">
        <v>2</v>
      </c>
      <c r="F122" s="51">
        <v>9</v>
      </c>
      <c r="G122" s="52">
        <v>6</v>
      </c>
      <c r="H122" s="56">
        <v>2464375</v>
      </c>
      <c r="I122" s="56">
        <v>1160277</v>
      </c>
    </row>
    <row r="123" spans="1:9" ht="15" customHeight="1">
      <c r="A123" s="15"/>
      <c r="B123" s="222" t="s">
        <v>192</v>
      </c>
      <c r="C123" s="222"/>
      <c r="D123" s="15"/>
      <c r="E123" s="50"/>
      <c r="F123" s="51"/>
      <c r="G123" s="58"/>
      <c r="H123" s="49"/>
      <c r="I123" s="49"/>
    </row>
    <row r="124" spans="1:9" ht="15" customHeight="1">
      <c r="A124" s="210"/>
      <c r="B124" s="223" t="s">
        <v>193</v>
      </c>
      <c r="C124" s="224"/>
      <c r="D124" s="219"/>
      <c r="E124" s="210">
        <v>2</v>
      </c>
      <c r="F124" s="211">
        <v>9</v>
      </c>
      <c r="G124" s="212">
        <v>7</v>
      </c>
      <c r="H124" s="220">
        <f>SUM(H64-H65+H89-H90+H119-H120+H121-H122)</f>
        <v>6897818</v>
      </c>
      <c r="I124" s="220">
        <f>SUM(I64-I65+I89-I90+I119-I120+I121-I122)</f>
        <v>5295214</v>
      </c>
    </row>
    <row r="125" spans="1:9" ht="15" customHeight="1">
      <c r="A125" s="210"/>
      <c r="B125" s="225" t="s">
        <v>194</v>
      </c>
      <c r="C125" s="226"/>
      <c r="D125" s="219"/>
      <c r="E125" s="210"/>
      <c r="F125" s="211"/>
      <c r="G125" s="212"/>
      <c r="H125" s="221"/>
      <c r="I125" s="221"/>
    </row>
    <row r="126" spans="1:9" ht="15" customHeight="1">
      <c r="A126" s="210"/>
      <c r="B126" s="223" t="s">
        <v>195</v>
      </c>
      <c r="C126" s="224"/>
      <c r="D126" s="219"/>
      <c r="E126" s="210">
        <v>2</v>
      </c>
      <c r="F126" s="211">
        <v>9</v>
      </c>
      <c r="G126" s="219">
        <v>8</v>
      </c>
      <c r="H126" s="227"/>
      <c r="I126" s="227"/>
    </row>
    <row r="127" spans="1:9" ht="15" customHeight="1">
      <c r="A127" s="210"/>
      <c r="B127" s="228" t="s">
        <v>196</v>
      </c>
      <c r="C127" s="229"/>
      <c r="D127" s="219"/>
      <c r="E127" s="210"/>
      <c r="F127" s="211"/>
      <c r="G127" s="219"/>
      <c r="H127" s="227"/>
      <c r="I127" s="227"/>
    </row>
    <row r="128" spans="1:9" ht="15" customHeight="1">
      <c r="A128" s="15"/>
      <c r="B128" s="230" t="s">
        <v>197</v>
      </c>
      <c r="C128" s="230"/>
      <c r="D128" s="15"/>
      <c r="E128" s="50"/>
      <c r="F128" s="51"/>
      <c r="G128" s="58"/>
      <c r="H128" s="49"/>
      <c r="I128" s="49"/>
    </row>
    <row r="129" spans="1:9" ht="15" customHeight="1">
      <c r="A129" s="15" t="s">
        <v>198</v>
      </c>
      <c r="B129" s="201" t="s">
        <v>199</v>
      </c>
      <c r="C129" s="201"/>
      <c r="D129" s="15"/>
      <c r="E129" s="50">
        <v>2</v>
      </c>
      <c r="F129" s="51">
        <v>9</v>
      </c>
      <c r="G129" s="52">
        <v>9</v>
      </c>
      <c r="H129" s="49"/>
      <c r="I129" s="49"/>
    </row>
    <row r="130" spans="1:9" ht="15" customHeight="1">
      <c r="A130" s="15" t="s">
        <v>200</v>
      </c>
      <c r="B130" s="201" t="s">
        <v>201</v>
      </c>
      <c r="C130" s="201"/>
      <c r="D130" s="15"/>
      <c r="E130" s="50">
        <v>3</v>
      </c>
      <c r="F130" s="51">
        <v>0</v>
      </c>
      <c r="G130" s="52">
        <v>0</v>
      </c>
      <c r="H130" s="49"/>
      <c r="I130" s="49"/>
    </row>
    <row r="131" spans="1:9" ht="15" customHeight="1">
      <c r="A131" s="15" t="s">
        <v>200</v>
      </c>
      <c r="B131" s="201" t="s">
        <v>202</v>
      </c>
      <c r="C131" s="201"/>
      <c r="D131" s="15"/>
      <c r="E131" s="50">
        <v>3</v>
      </c>
      <c r="F131" s="51">
        <v>0</v>
      </c>
      <c r="G131" s="52">
        <v>1</v>
      </c>
      <c r="H131" s="49"/>
      <c r="I131" s="49"/>
    </row>
    <row r="132" spans="1:9" ht="15" customHeight="1">
      <c r="A132" s="15"/>
      <c r="B132" s="201" t="s">
        <v>203</v>
      </c>
      <c r="C132" s="201"/>
      <c r="D132" s="15"/>
      <c r="E132" s="50"/>
      <c r="F132" s="64"/>
      <c r="G132" s="58"/>
      <c r="H132" s="49"/>
      <c r="I132" s="49"/>
    </row>
    <row r="133" spans="1:9" ht="15" customHeight="1">
      <c r="A133" s="15"/>
      <c r="B133" s="200" t="s">
        <v>204</v>
      </c>
      <c r="C133" s="200"/>
      <c r="D133" s="15"/>
      <c r="E133" s="50">
        <v>3</v>
      </c>
      <c r="F133" s="51">
        <v>0</v>
      </c>
      <c r="G133" s="52">
        <v>2</v>
      </c>
      <c r="H133" s="65">
        <f>SUM(H124-H126-H129-H130+H131)</f>
        <v>6897818</v>
      </c>
      <c r="I133" s="65">
        <f>SUM(I124-I126-I129-I130+I131)</f>
        <v>5295214</v>
      </c>
    </row>
    <row r="134" spans="1:9" ht="15" customHeight="1">
      <c r="A134" s="15"/>
      <c r="B134" s="200" t="s">
        <v>205</v>
      </c>
      <c r="C134" s="200"/>
      <c r="D134" s="15"/>
      <c r="E134" s="50">
        <v>3</v>
      </c>
      <c r="F134" s="51">
        <v>0</v>
      </c>
      <c r="G134" s="52">
        <v>3</v>
      </c>
      <c r="H134" s="49"/>
      <c r="I134" s="49"/>
    </row>
    <row r="135" spans="1:9" ht="15" customHeight="1">
      <c r="A135" s="15"/>
      <c r="B135" s="201" t="s">
        <v>206</v>
      </c>
      <c r="C135" s="201"/>
      <c r="D135" s="15"/>
      <c r="E135" s="50"/>
      <c r="F135" s="51"/>
      <c r="G135" s="52"/>
      <c r="H135" s="49"/>
      <c r="I135" s="49"/>
    </row>
    <row r="136" spans="1:9" ht="25.5" customHeight="1">
      <c r="A136" s="15" t="s">
        <v>207</v>
      </c>
      <c r="B136" s="201" t="s">
        <v>208</v>
      </c>
      <c r="C136" s="201"/>
      <c r="D136" s="15"/>
      <c r="E136" s="50">
        <v>3</v>
      </c>
      <c r="F136" s="51">
        <v>0</v>
      </c>
      <c r="G136" s="52">
        <v>4</v>
      </c>
      <c r="H136" s="49"/>
      <c r="I136" s="49"/>
    </row>
    <row r="137" spans="1:9" ht="25.5" customHeight="1">
      <c r="A137" s="15" t="s">
        <v>209</v>
      </c>
      <c r="B137" s="201" t="s">
        <v>210</v>
      </c>
      <c r="C137" s="201"/>
      <c r="D137" s="15"/>
      <c r="E137" s="50">
        <v>3</v>
      </c>
      <c r="F137" s="51">
        <v>0</v>
      </c>
      <c r="G137" s="52">
        <v>5</v>
      </c>
      <c r="H137" s="49"/>
      <c r="I137" s="49"/>
    </row>
    <row r="138" spans="1:9" ht="15" customHeight="1">
      <c r="A138" s="15"/>
      <c r="B138" s="200" t="s">
        <v>211</v>
      </c>
      <c r="C138" s="200"/>
      <c r="D138" s="15"/>
      <c r="E138" s="50">
        <v>3</v>
      </c>
      <c r="F138" s="51">
        <v>0</v>
      </c>
      <c r="G138" s="52">
        <v>6</v>
      </c>
      <c r="H138" s="49"/>
      <c r="I138" s="49"/>
    </row>
    <row r="139" spans="1:9" ht="15" customHeight="1">
      <c r="A139" s="15"/>
      <c r="B139" s="200" t="s">
        <v>212</v>
      </c>
      <c r="C139" s="200"/>
      <c r="D139" s="15"/>
      <c r="E139" s="50">
        <v>3</v>
      </c>
      <c r="F139" s="51">
        <v>0</v>
      </c>
      <c r="G139" s="52">
        <v>7</v>
      </c>
      <c r="H139" s="49"/>
      <c r="I139" s="49"/>
    </row>
    <row r="140" spans="1:9" ht="15" customHeight="1">
      <c r="A140" s="15" t="s">
        <v>213</v>
      </c>
      <c r="B140" s="201" t="s">
        <v>214</v>
      </c>
      <c r="C140" s="201"/>
      <c r="D140" s="15"/>
      <c r="E140" s="50">
        <v>3</v>
      </c>
      <c r="F140" s="51">
        <v>0</v>
      </c>
      <c r="G140" s="52">
        <v>8</v>
      </c>
      <c r="H140" s="49"/>
      <c r="I140" s="49"/>
    </row>
    <row r="141" spans="1:9" ht="15" customHeight="1">
      <c r="A141" s="15"/>
      <c r="B141" s="200" t="s">
        <v>215</v>
      </c>
      <c r="C141" s="200"/>
      <c r="D141" s="15"/>
      <c r="E141" s="50">
        <v>3</v>
      </c>
      <c r="F141" s="51">
        <v>0</v>
      </c>
      <c r="G141" s="52">
        <v>9</v>
      </c>
      <c r="H141" s="49"/>
      <c r="I141" s="49"/>
    </row>
    <row r="142" spans="1:9" ht="14.25" customHeight="1">
      <c r="A142" s="15"/>
      <c r="B142" s="200" t="s">
        <v>216</v>
      </c>
      <c r="C142" s="200"/>
      <c r="D142" s="15"/>
      <c r="E142" s="50">
        <v>3</v>
      </c>
      <c r="F142" s="51">
        <v>1</v>
      </c>
      <c r="G142" s="52">
        <v>0</v>
      </c>
      <c r="H142" s="49"/>
      <c r="I142" s="49"/>
    </row>
    <row r="143" spans="1:9" ht="15.75" customHeight="1">
      <c r="A143" s="15"/>
      <c r="B143" s="201" t="s">
        <v>217</v>
      </c>
      <c r="C143" s="201"/>
      <c r="D143" s="15"/>
      <c r="E143" s="50"/>
      <c r="F143" s="51"/>
      <c r="G143" s="52"/>
      <c r="H143" s="49"/>
      <c r="I143" s="49"/>
    </row>
    <row r="144" spans="1:9" ht="15" customHeight="1">
      <c r="A144" s="15"/>
      <c r="B144" s="200" t="s">
        <v>218</v>
      </c>
      <c r="C144" s="200"/>
      <c r="D144" s="15"/>
      <c r="E144" s="50">
        <v>3</v>
      </c>
      <c r="F144" s="51">
        <v>1</v>
      </c>
      <c r="G144" s="52">
        <v>1</v>
      </c>
      <c r="H144" s="65">
        <f>SUM(H133-H134+H141-H142)</f>
        <v>6897818</v>
      </c>
      <c r="I144" s="65">
        <f>SUM(I133-I134+I141-I142)</f>
        <v>5295214</v>
      </c>
    </row>
    <row r="145" spans="1:9" ht="15" customHeight="1">
      <c r="A145" s="15"/>
      <c r="B145" s="200" t="s">
        <v>219</v>
      </c>
      <c r="C145" s="200"/>
      <c r="D145" s="15"/>
      <c r="E145" s="50">
        <v>3</v>
      </c>
      <c r="F145" s="51">
        <v>1</v>
      </c>
      <c r="G145" s="52">
        <v>2</v>
      </c>
      <c r="H145" s="66"/>
      <c r="I145" s="66"/>
    </row>
    <row r="146" spans="1:9" ht="15" customHeight="1">
      <c r="A146" s="15">
        <v>723</v>
      </c>
      <c r="B146" s="201" t="s">
        <v>220</v>
      </c>
      <c r="C146" s="201"/>
      <c r="D146" s="15"/>
      <c r="E146" s="50">
        <v>3</v>
      </c>
      <c r="F146" s="51">
        <v>1</v>
      </c>
      <c r="G146" s="52">
        <v>3</v>
      </c>
      <c r="H146" s="49"/>
      <c r="I146" s="49"/>
    </row>
    <row r="147" spans="1:9" ht="15" customHeight="1">
      <c r="A147" s="15"/>
      <c r="B147" s="200" t="s">
        <v>221</v>
      </c>
      <c r="C147" s="200"/>
      <c r="D147" s="15"/>
      <c r="E147" s="50"/>
      <c r="F147" s="51"/>
      <c r="G147" s="52"/>
      <c r="H147" s="49"/>
      <c r="I147" s="49"/>
    </row>
    <row r="148" spans="1:9" ht="15" customHeight="1">
      <c r="A148" s="15"/>
      <c r="B148" s="201" t="s">
        <v>222</v>
      </c>
      <c r="C148" s="201"/>
      <c r="D148" s="15"/>
      <c r="E148" s="50">
        <v>3</v>
      </c>
      <c r="F148" s="51">
        <v>1</v>
      </c>
      <c r="G148" s="52">
        <v>4</v>
      </c>
      <c r="H148" s="49"/>
      <c r="I148" s="49"/>
    </row>
    <row r="149" spans="1:9" ht="15" customHeight="1">
      <c r="A149" s="15"/>
      <c r="B149" s="201" t="s">
        <v>223</v>
      </c>
      <c r="C149" s="201"/>
      <c r="D149" s="15"/>
      <c r="E149" s="50">
        <v>3</v>
      </c>
      <c r="F149" s="51">
        <v>1</v>
      </c>
      <c r="G149" s="52">
        <v>5</v>
      </c>
      <c r="H149" s="49"/>
      <c r="I149" s="49"/>
    </row>
    <row r="150" spans="1:9" ht="15" customHeight="1">
      <c r="A150" s="15"/>
      <c r="B150" s="201" t="s">
        <v>224</v>
      </c>
      <c r="C150" s="201"/>
      <c r="D150" s="15"/>
      <c r="E150" s="50">
        <v>3</v>
      </c>
      <c r="F150" s="51">
        <v>1</v>
      </c>
      <c r="G150" s="52">
        <v>6</v>
      </c>
      <c r="H150" s="49"/>
      <c r="I150" s="49"/>
    </row>
    <row r="151" spans="1:9" ht="25.5" customHeight="1">
      <c r="A151" s="15"/>
      <c r="B151" s="201" t="s">
        <v>225</v>
      </c>
      <c r="C151" s="201"/>
      <c r="D151" s="15"/>
      <c r="E151" s="50">
        <v>3</v>
      </c>
      <c r="F151" s="51">
        <v>1</v>
      </c>
      <c r="G151" s="52">
        <v>7</v>
      </c>
      <c r="H151" s="49"/>
      <c r="I151" s="49"/>
    </row>
    <row r="152" spans="1:9" ht="15" customHeight="1">
      <c r="A152" s="15"/>
      <c r="B152" s="201" t="s">
        <v>226</v>
      </c>
      <c r="C152" s="201"/>
      <c r="D152" s="15"/>
      <c r="E152" s="50">
        <v>3</v>
      </c>
      <c r="F152" s="51">
        <v>1</v>
      </c>
      <c r="G152" s="52">
        <v>8</v>
      </c>
      <c r="H152" s="49"/>
      <c r="I152" s="49"/>
    </row>
    <row r="153" spans="1:9" ht="15" customHeight="1">
      <c r="A153" s="15"/>
      <c r="B153" s="201" t="s">
        <v>227</v>
      </c>
      <c r="C153" s="201"/>
      <c r="D153" s="15"/>
      <c r="E153" s="50">
        <v>3</v>
      </c>
      <c r="F153" s="51">
        <v>1</v>
      </c>
      <c r="G153" s="52">
        <v>9</v>
      </c>
      <c r="H153" s="49"/>
      <c r="I153" s="49"/>
    </row>
    <row r="154" spans="1:9" ht="15" customHeight="1">
      <c r="A154" s="15"/>
      <c r="B154" s="201" t="s">
        <v>228</v>
      </c>
      <c r="C154" s="201"/>
      <c r="D154" s="15"/>
      <c r="E154" s="50">
        <v>3</v>
      </c>
      <c r="F154" s="51">
        <v>2</v>
      </c>
      <c r="G154" s="52">
        <v>0</v>
      </c>
      <c r="H154" s="49"/>
      <c r="I154" s="49"/>
    </row>
    <row r="155" spans="1:9" ht="15" customHeight="1">
      <c r="A155" s="15"/>
      <c r="B155" s="201" t="s">
        <v>229</v>
      </c>
      <c r="C155" s="201"/>
      <c r="D155" s="15"/>
      <c r="E155" s="50">
        <v>3</v>
      </c>
      <c r="F155" s="51">
        <v>2</v>
      </c>
      <c r="G155" s="52">
        <v>1</v>
      </c>
      <c r="H155" s="49"/>
      <c r="I155" s="49"/>
    </row>
    <row r="156" spans="1:9" ht="15" customHeight="1">
      <c r="A156" s="15"/>
      <c r="B156" s="201" t="s">
        <v>230</v>
      </c>
      <c r="C156" s="201"/>
      <c r="D156" s="15"/>
      <c r="E156" s="50">
        <v>3</v>
      </c>
      <c r="F156" s="51">
        <v>2</v>
      </c>
      <c r="G156" s="52">
        <v>2</v>
      </c>
      <c r="H156" s="49"/>
      <c r="I156" s="49"/>
    </row>
    <row r="157" spans="1:9" ht="25.5" customHeight="1">
      <c r="A157" s="15"/>
      <c r="B157" s="201" t="s">
        <v>231</v>
      </c>
      <c r="C157" s="201"/>
      <c r="D157" s="15"/>
      <c r="E157" s="50">
        <v>3</v>
      </c>
      <c r="F157" s="51">
        <v>2</v>
      </c>
      <c r="G157" s="52">
        <v>3</v>
      </c>
      <c r="H157" s="49"/>
      <c r="I157" s="49"/>
    </row>
    <row r="158" spans="1:9" ht="15" customHeight="1">
      <c r="A158" s="15"/>
      <c r="B158" s="201" t="s">
        <v>232</v>
      </c>
      <c r="C158" s="201"/>
      <c r="D158" s="15"/>
      <c r="E158" s="50">
        <v>3</v>
      </c>
      <c r="F158" s="51">
        <v>2</v>
      </c>
      <c r="G158" s="52">
        <v>4</v>
      </c>
      <c r="H158" s="49"/>
      <c r="I158" s="49"/>
    </row>
    <row r="159" spans="1:9" ht="15" customHeight="1">
      <c r="A159" s="15"/>
      <c r="B159" s="201" t="s">
        <v>233</v>
      </c>
      <c r="C159" s="201"/>
      <c r="D159" s="15"/>
      <c r="E159" s="50">
        <v>3</v>
      </c>
      <c r="F159" s="51">
        <v>2</v>
      </c>
      <c r="G159" s="52">
        <v>5</v>
      </c>
      <c r="H159" s="49"/>
      <c r="I159" s="49"/>
    </row>
    <row r="160" spans="1:9" ht="15" customHeight="1">
      <c r="A160" s="15"/>
      <c r="B160" s="201" t="s">
        <v>234</v>
      </c>
      <c r="C160" s="201"/>
      <c r="D160" s="15"/>
      <c r="E160" s="50">
        <v>3</v>
      </c>
      <c r="F160" s="51">
        <v>2</v>
      </c>
      <c r="G160" s="52">
        <v>6</v>
      </c>
      <c r="H160" s="49"/>
      <c r="I160" s="49"/>
    </row>
    <row r="161" spans="1:9" ht="15" customHeight="1">
      <c r="A161" s="15"/>
      <c r="B161" s="200" t="s">
        <v>235</v>
      </c>
      <c r="C161" s="200"/>
      <c r="D161" s="15"/>
      <c r="E161" s="50">
        <v>3</v>
      </c>
      <c r="F161" s="51">
        <v>2</v>
      </c>
      <c r="G161" s="52">
        <v>7</v>
      </c>
      <c r="H161" s="49"/>
      <c r="I161" s="49"/>
    </row>
    <row r="162" spans="1:9" ht="15" customHeight="1">
      <c r="A162" s="15"/>
      <c r="B162" s="200" t="s">
        <v>236</v>
      </c>
      <c r="C162" s="200"/>
      <c r="D162" s="15"/>
      <c r="E162" s="50">
        <v>3</v>
      </c>
      <c r="F162" s="51">
        <v>2</v>
      </c>
      <c r="G162" s="52">
        <v>8</v>
      </c>
      <c r="H162" s="15"/>
      <c r="I162" s="49"/>
    </row>
    <row r="163" spans="1:9" ht="15" customHeight="1">
      <c r="A163" s="15" t="s">
        <v>237</v>
      </c>
      <c r="B163" s="201" t="s">
        <v>238</v>
      </c>
      <c r="C163" s="201"/>
      <c r="D163" s="15"/>
      <c r="E163" s="50">
        <v>3</v>
      </c>
      <c r="F163" s="51">
        <v>2</v>
      </c>
      <c r="G163" s="52">
        <v>9</v>
      </c>
      <c r="H163" s="49"/>
      <c r="I163" s="49"/>
    </row>
    <row r="164" spans="1:9" ht="15" customHeight="1">
      <c r="A164" s="15"/>
      <c r="B164" s="200" t="s">
        <v>239</v>
      </c>
      <c r="C164" s="200"/>
      <c r="D164" s="15"/>
      <c r="E164" s="50">
        <v>3</v>
      </c>
      <c r="F164" s="51">
        <v>3</v>
      </c>
      <c r="G164" s="52">
        <v>0</v>
      </c>
      <c r="H164" s="49"/>
      <c r="I164" s="66"/>
    </row>
    <row r="165" spans="1:9" ht="15" customHeight="1">
      <c r="A165" s="15"/>
      <c r="B165" s="200" t="s">
        <v>240</v>
      </c>
      <c r="C165" s="200"/>
      <c r="D165" s="15"/>
      <c r="E165" s="50">
        <v>3</v>
      </c>
      <c r="F165" s="51">
        <v>3</v>
      </c>
      <c r="G165" s="52">
        <v>1</v>
      </c>
      <c r="H165" s="49"/>
      <c r="I165" s="49"/>
    </row>
    <row r="166" spans="1:9" ht="15" customHeight="1">
      <c r="A166" s="15"/>
      <c r="B166" s="200" t="s">
        <v>241</v>
      </c>
      <c r="C166" s="200"/>
      <c r="D166" s="15"/>
      <c r="E166" s="50">
        <v>3</v>
      </c>
      <c r="F166" s="51">
        <v>3</v>
      </c>
      <c r="G166" s="52">
        <v>2</v>
      </c>
      <c r="H166" s="65">
        <f>SUM(H144-H145+H163-H164)</f>
        <v>6897818</v>
      </c>
      <c r="I166" s="65">
        <f>SUM(I144-I145+I163-I164)</f>
        <v>5295214</v>
      </c>
    </row>
    <row r="167" spans="1:9" ht="15" customHeight="1">
      <c r="A167" s="15"/>
      <c r="B167" s="200" t="s">
        <v>242</v>
      </c>
      <c r="C167" s="200"/>
      <c r="D167" s="15"/>
      <c r="E167" s="50">
        <v>3</v>
      </c>
      <c r="F167" s="51">
        <v>3</v>
      </c>
      <c r="G167" s="52">
        <v>3</v>
      </c>
      <c r="H167" s="49"/>
      <c r="I167" s="49"/>
    </row>
    <row r="168" spans="1:9" ht="15" customHeight="1">
      <c r="A168" s="15"/>
      <c r="B168" s="201" t="s">
        <v>243</v>
      </c>
      <c r="C168" s="201"/>
      <c r="D168" s="15"/>
      <c r="E168" s="50">
        <v>3</v>
      </c>
      <c r="F168" s="51">
        <v>3</v>
      </c>
      <c r="G168" s="52">
        <v>4</v>
      </c>
      <c r="H168" s="54">
        <f>SUM(H144)</f>
        <v>6897818</v>
      </c>
      <c r="I168" s="118">
        <f>SUM(I144)</f>
        <v>5295214</v>
      </c>
    </row>
    <row r="169" spans="1:9" ht="15" customHeight="1">
      <c r="A169" s="15"/>
      <c r="B169" s="201" t="s">
        <v>244</v>
      </c>
      <c r="C169" s="201"/>
      <c r="D169" s="15"/>
      <c r="E169" s="50">
        <v>3</v>
      </c>
      <c r="F169" s="51">
        <v>3</v>
      </c>
      <c r="G169" s="52">
        <v>5</v>
      </c>
      <c r="H169" s="54">
        <f>+H168-H170</f>
        <v>6897818</v>
      </c>
      <c r="I169" s="54">
        <f>+I168-I170</f>
        <v>5295214</v>
      </c>
    </row>
    <row r="170" spans="1:9" ht="15" customHeight="1">
      <c r="A170" s="15"/>
      <c r="B170" s="201" t="s">
        <v>245</v>
      </c>
      <c r="C170" s="201"/>
      <c r="D170" s="15"/>
      <c r="E170" s="50">
        <v>3</v>
      </c>
      <c r="F170" s="51">
        <v>3</v>
      </c>
      <c r="G170" s="52">
        <v>6</v>
      </c>
      <c r="H170" s="49"/>
      <c r="I170" s="49"/>
    </row>
    <row r="171" spans="1:9" ht="15" customHeight="1">
      <c r="A171" s="15"/>
      <c r="B171" s="201" t="s">
        <v>246</v>
      </c>
      <c r="C171" s="201"/>
      <c r="D171" s="15"/>
      <c r="E171" s="50">
        <v>3</v>
      </c>
      <c r="F171" s="51">
        <v>3</v>
      </c>
      <c r="G171" s="52">
        <v>7</v>
      </c>
      <c r="H171" s="67">
        <f>+H166</f>
        <v>6897818</v>
      </c>
      <c r="I171" s="67">
        <f>+I166</f>
        <v>5295214</v>
      </c>
    </row>
    <row r="172" spans="1:9" ht="15" customHeight="1">
      <c r="A172" s="15"/>
      <c r="B172" s="201" t="s">
        <v>244</v>
      </c>
      <c r="C172" s="201"/>
      <c r="D172" s="15"/>
      <c r="E172" s="50">
        <v>3</v>
      </c>
      <c r="F172" s="51">
        <v>3</v>
      </c>
      <c r="G172" s="52">
        <v>8</v>
      </c>
      <c r="H172" s="54">
        <f>+H171-H173</f>
        <v>6897818</v>
      </c>
      <c r="I172" s="54">
        <f>+I171-I173</f>
        <v>5295214</v>
      </c>
    </row>
    <row r="173" spans="1:9" ht="15" customHeight="1">
      <c r="A173" s="15"/>
      <c r="B173" s="201" t="s">
        <v>245</v>
      </c>
      <c r="C173" s="201"/>
      <c r="D173" s="15"/>
      <c r="E173" s="50">
        <v>3</v>
      </c>
      <c r="F173" s="51">
        <v>3</v>
      </c>
      <c r="G173" s="52">
        <v>9</v>
      </c>
      <c r="H173" s="49"/>
      <c r="I173" s="49"/>
    </row>
    <row r="174" spans="1:9" ht="15" customHeight="1">
      <c r="A174" s="15"/>
      <c r="B174" s="201" t="s">
        <v>247</v>
      </c>
      <c r="C174" s="201"/>
      <c r="D174" s="15"/>
      <c r="E174" s="50">
        <v>3</v>
      </c>
      <c r="F174" s="51">
        <v>4</v>
      </c>
      <c r="G174" s="52">
        <v>0</v>
      </c>
      <c r="H174" s="49"/>
      <c r="I174" s="49"/>
    </row>
    <row r="175" spans="1:9" ht="15" customHeight="1">
      <c r="A175" s="15"/>
      <c r="B175" s="201" t="s">
        <v>248</v>
      </c>
      <c r="C175" s="201"/>
      <c r="D175" s="15"/>
      <c r="E175" s="50">
        <v>3</v>
      </c>
      <c r="F175" s="51">
        <v>4</v>
      </c>
      <c r="G175" s="52">
        <v>1</v>
      </c>
      <c r="H175" s="49"/>
      <c r="I175" s="49"/>
    </row>
    <row r="176" spans="1:9" ht="15" customHeight="1">
      <c r="A176" s="15"/>
      <c r="B176" s="201" t="s">
        <v>249</v>
      </c>
      <c r="C176" s="201"/>
      <c r="D176" s="15"/>
      <c r="E176" s="50">
        <v>3</v>
      </c>
      <c r="F176" s="51">
        <v>4</v>
      </c>
      <c r="G176" s="52">
        <v>2</v>
      </c>
      <c r="H176" s="49"/>
      <c r="I176" s="49"/>
    </row>
    <row r="177" spans="1:9" ht="15" customHeight="1">
      <c r="A177" s="15"/>
      <c r="B177" s="201" t="s">
        <v>250</v>
      </c>
      <c r="C177" s="201"/>
      <c r="D177" s="15"/>
      <c r="E177" s="50"/>
      <c r="F177" s="51"/>
      <c r="G177" s="52"/>
      <c r="H177" s="49"/>
      <c r="I177" s="49"/>
    </row>
    <row r="178" spans="1:9" ht="15" customHeight="1">
      <c r="A178" s="15"/>
      <c r="B178" s="200" t="s">
        <v>251</v>
      </c>
      <c r="C178" s="200"/>
      <c r="D178" s="15"/>
      <c r="E178" s="50">
        <v>3</v>
      </c>
      <c r="F178" s="51">
        <v>4</v>
      </c>
      <c r="G178" s="52">
        <v>3</v>
      </c>
      <c r="H178" s="54">
        <v>640</v>
      </c>
      <c r="I178" s="54">
        <v>702</v>
      </c>
    </row>
    <row r="179" spans="1:9" ht="15" customHeight="1">
      <c r="A179" s="15"/>
      <c r="B179" s="201" t="s">
        <v>252</v>
      </c>
      <c r="C179" s="201"/>
      <c r="D179" s="15"/>
      <c r="E179" s="50">
        <v>3</v>
      </c>
      <c r="F179" s="51">
        <v>4</v>
      </c>
      <c r="G179" s="52">
        <v>4</v>
      </c>
      <c r="H179" s="54">
        <v>642</v>
      </c>
      <c r="I179" s="54">
        <v>613</v>
      </c>
    </row>
    <row r="182" spans="1:9">
      <c r="A182" s="231" t="s">
        <v>59</v>
      </c>
      <c r="B182" s="231"/>
      <c r="D182" s="40" t="s">
        <v>253</v>
      </c>
      <c r="E182" s="40"/>
      <c r="F182" s="40"/>
      <c r="G182" s="40"/>
      <c r="I182" s="68" t="s">
        <v>254</v>
      </c>
    </row>
    <row r="183" spans="1:9">
      <c r="A183" s="232">
        <v>41380</v>
      </c>
      <c r="B183" s="233"/>
      <c r="D183" s="231" t="s">
        <v>6</v>
      </c>
      <c r="E183" s="231"/>
      <c r="F183" s="231"/>
      <c r="G183" s="231"/>
      <c r="H183" s="68" t="s">
        <v>255</v>
      </c>
      <c r="I183" s="110" t="s">
        <v>510</v>
      </c>
    </row>
    <row r="184" spans="1:9">
      <c r="D184" s="231" t="s">
        <v>256</v>
      </c>
      <c r="E184" s="231"/>
      <c r="F184" s="231"/>
      <c r="G184" s="231"/>
    </row>
    <row r="185" spans="1:9">
      <c r="D185" s="40"/>
      <c r="E185" s="40"/>
      <c r="F185" s="40"/>
    </row>
  </sheetData>
  <mergeCells count="207">
    <mergeCell ref="B179:C179"/>
    <mergeCell ref="A182:B182"/>
    <mergeCell ref="A183:B183"/>
    <mergeCell ref="D183:G183"/>
    <mergeCell ref="D184:G184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H126:H127"/>
    <mergeCell ref="I126:I127"/>
    <mergeCell ref="B127:C127"/>
    <mergeCell ref="B128:C128"/>
    <mergeCell ref="B129:C129"/>
    <mergeCell ref="B130:C130"/>
    <mergeCell ref="A126:A127"/>
    <mergeCell ref="B126:C126"/>
    <mergeCell ref="D126:D127"/>
    <mergeCell ref="E126:E127"/>
    <mergeCell ref="F126:F127"/>
    <mergeCell ref="G126:G127"/>
    <mergeCell ref="D124:D125"/>
    <mergeCell ref="E124:E125"/>
    <mergeCell ref="F124:F125"/>
    <mergeCell ref="G124:G125"/>
    <mergeCell ref="H124:H125"/>
    <mergeCell ref="I124:I125"/>
    <mergeCell ref="B120:C120"/>
    <mergeCell ref="B121:C121"/>
    <mergeCell ref="B122:C122"/>
    <mergeCell ref="B123:C123"/>
    <mergeCell ref="A124:A125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H78:H79"/>
    <mergeCell ref="I78:I79"/>
    <mergeCell ref="B80:C80"/>
    <mergeCell ref="B81:C81"/>
    <mergeCell ref="B82:C82"/>
    <mergeCell ref="B83:C83"/>
    <mergeCell ref="B76:C76"/>
    <mergeCell ref="B77:C77"/>
    <mergeCell ref="A78:A79"/>
    <mergeCell ref="B78:C79"/>
    <mergeCell ref="F78:F79"/>
    <mergeCell ref="G78:G79"/>
    <mergeCell ref="B70:C70"/>
    <mergeCell ref="B71:C71"/>
    <mergeCell ref="B72:C72"/>
    <mergeCell ref="B73:C73"/>
    <mergeCell ref="B74:C74"/>
    <mergeCell ref="B75:C75"/>
    <mergeCell ref="E67:E68"/>
    <mergeCell ref="F67:F68"/>
    <mergeCell ref="G67:G68"/>
    <mergeCell ref="H67:H68"/>
    <mergeCell ref="I67:I68"/>
    <mergeCell ref="B69:C69"/>
    <mergeCell ref="B64:C64"/>
    <mergeCell ref="B65:C65"/>
    <mergeCell ref="B66:C66"/>
    <mergeCell ref="A67:A68"/>
    <mergeCell ref="B67:C68"/>
    <mergeCell ref="D67:D68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E19:G19"/>
    <mergeCell ref="B20:C20"/>
    <mergeCell ref="E20:G20"/>
    <mergeCell ref="B21:C21"/>
    <mergeCell ref="E21:G21"/>
    <mergeCell ref="B3:I3"/>
    <mergeCell ref="B4:I4"/>
    <mergeCell ref="B5:I5"/>
    <mergeCell ref="B6:I6"/>
    <mergeCell ref="B7:I7"/>
    <mergeCell ref="A11:I11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1"/>
  <sheetViews>
    <sheetView topLeftCell="A142" zoomScale="90" zoomScaleNormal="90" workbookViewId="0">
      <selection activeCell="G105" sqref="G105:I105"/>
    </sheetView>
  </sheetViews>
  <sheetFormatPr defaultRowHeight="12.75"/>
  <cols>
    <col min="1" max="1" width="21" style="1" bestFit="1" customWidth="1"/>
    <col min="2" max="2" width="62.5703125" style="1" customWidth="1"/>
    <col min="3" max="3" width="9.140625" style="1"/>
    <col min="4" max="4" width="3" style="1" customWidth="1"/>
    <col min="5" max="5" width="3.5703125" style="1" customWidth="1"/>
    <col min="6" max="6" width="3.7109375" style="1" customWidth="1"/>
    <col min="7" max="7" width="13.7109375" style="1" customWidth="1"/>
    <col min="8" max="8" width="15.85546875" style="1" customWidth="1"/>
    <col min="9" max="9" width="15.5703125" style="1" customWidth="1"/>
    <col min="10" max="10" width="21.28515625" style="1" customWidth="1"/>
    <col min="11" max="256" width="9.140625" style="1"/>
    <col min="257" max="257" width="21" style="1" bestFit="1" customWidth="1"/>
    <col min="258" max="258" width="62.5703125" style="1" customWidth="1"/>
    <col min="259" max="259" width="9.140625" style="1"/>
    <col min="260" max="260" width="3" style="1" customWidth="1"/>
    <col min="261" max="261" width="3.5703125" style="1" customWidth="1"/>
    <col min="262" max="262" width="3.7109375" style="1" customWidth="1"/>
    <col min="263" max="263" width="13.7109375" style="1" customWidth="1"/>
    <col min="264" max="264" width="15.85546875" style="1" customWidth="1"/>
    <col min="265" max="265" width="15.5703125" style="1" customWidth="1"/>
    <col min="266" max="266" width="21.28515625" style="1" customWidth="1"/>
    <col min="267" max="512" width="9.140625" style="1"/>
    <col min="513" max="513" width="21" style="1" bestFit="1" customWidth="1"/>
    <col min="514" max="514" width="62.5703125" style="1" customWidth="1"/>
    <col min="515" max="515" width="9.140625" style="1"/>
    <col min="516" max="516" width="3" style="1" customWidth="1"/>
    <col min="517" max="517" width="3.5703125" style="1" customWidth="1"/>
    <col min="518" max="518" width="3.7109375" style="1" customWidth="1"/>
    <col min="519" max="519" width="13.7109375" style="1" customWidth="1"/>
    <col min="520" max="520" width="15.85546875" style="1" customWidth="1"/>
    <col min="521" max="521" width="15.5703125" style="1" customWidth="1"/>
    <col min="522" max="522" width="21.28515625" style="1" customWidth="1"/>
    <col min="523" max="768" width="9.140625" style="1"/>
    <col min="769" max="769" width="21" style="1" bestFit="1" customWidth="1"/>
    <col min="770" max="770" width="62.5703125" style="1" customWidth="1"/>
    <col min="771" max="771" width="9.140625" style="1"/>
    <col min="772" max="772" width="3" style="1" customWidth="1"/>
    <col min="773" max="773" width="3.5703125" style="1" customWidth="1"/>
    <col min="774" max="774" width="3.7109375" style="1" customWidth="1"/>
    <col min="775" max="775" width="13.7109375" style="1" customWidth="1"/>
    <col min="776" max="776" width="15.85546875" style="1" customWidth="1"/>
    <col min="777" max="777" width="15.5703125" style="1" customWidth="1"/>
    <col min="778" max="778" width="21.28515625" style="1" customWidth="1"/>
    <col min="779" max="1024" width="9.140625" style="1"/>
    <col min="1025" max="1025" width="21" style="1" bestFit="1" customWidth="1"/>
    <col min="1026" max="1026" width="62.5703125" style="1" customWidth="1"/>
    <col min="1027" max="1027" width="9.140625" style="1"/>
    <col min="1028" max="1028" width="3" style="1" customWidth="1"/>
    <col min="1029" max="1029" width="3.5703125" style="1" customWidth="1"/>
    <col min="1030" max="1030" width="3.7109375" style="1" customWidth="1"/>
    <col min="1031" max="1031" width="13.7109375" style="1" customWidth="1"/>
    <col min="1032" max="1032" width="15.85546875" style="1" customWidth="1"/>
    <col min="1033" max="1033" width="15.5703125" style="1" customWidth="1"/>
    <col min="1034" max="1034" width="21.28515625" style="1" customWidth="1"/>
    <col min="1035" max="1280" width="9.140625" style="1"/>
    <col min="1281" max="1281" width="21" style="1" bestFit="1" customWidth="1"/>
    <col min="1282" max="1282" width="62.5703125" style="1" customWidth="1"/>
    <col min="1283" max="1283" width="9.140625" style="1"/>
    <col min="1284" max="1284" width="3" style="1" customWidth="1"/>
    <col min="1285" max="1285" width="3.5703125" style="1" customWidth="1"/>
    <col min="1286" max="1286" width="3.7109375" style="1" customWidth="1"/>
    <col min="1287" max="1287" width="13.7109375" style="1" customWidth="1"/>
    <col min="1288" max="1288" width="15.85546875" style="1" customWidth="1"/>
    <col min="1289" max="1289" width="15.5703125" style="1" customWidth="1"/>
    <col min="1290" max="1290" width="21.28515625" style="1" customWidth="1"/>
    <col min="1291" max="1536" width="9.140625" style="1"/>
    <col min="1537" max="1537" width="21" style="1" bestFit="1" customWidth="1"/>
    <col min="1538" max="1538" width="62.5703125" style="1" customWidth="1"/>
    <col min="1539" max="1539" width="9.140625" style="1"/>
    <col min="1540" max="1540" width="3" style="1" customWidth="1"/>
    <col min="1541" max="1541" width="3.5703125" style="1" customWidth="1"/>
    <col min="1542" max="1542" width="3.7109375" style="1" customWidth="1"/>
    <col min="1543" max="1543" width="13.7109375" style="1" customWidth="1"/>
    <col min="1544" max="1544" width="15.85546875" style="1" customWidth="1"/>
    <col min="1545" max="1545" width="15.5703125" style="1" customWidth="1"/>
    <col min="1546" max="1546" width="21.28515625" style="1" customWidth="1"/>
    <col min="1547" max="1792" width="9.140625" style="1"/>
    <col min="1793" max="1793" width="21" style="1" bestFit="1" customWidth="1"/>
    <col min="1794" max="1794" width="62.5703125" style="1" customWidth="1"/>
    <col min="1795" max="1795" width="9.140625" style="1"/>
    <col min="1796" max="1796" width="3" style="1" customWidth="1"/>
    <col min="1797" max="1797" width="3.5703125" style="1" customWidth="1"/>
    <col min="1798" max="1798" width="3.7109375" style="1" customWidth="1"/>
    <col min="1799" max="1799" width="13.7109375" style="1" customWidth="1"/>
    <col min="1800" max="1800" width="15.85546875" style="1" customWidth="1"/>
    <col min="1801" max="1801" width="15.5703125" style="1" customWidth="1"/>
    <col min="1802" max="1802" width="21.28515625" style="1" customWidth="1"/>
    <col min="1803" max="2048" width="9.140625" style="1"/>
    <col min="2049" max="2049" width="21" style="1" bestFit="1" customWidth="1"/>
    <col min="2050" max="2050" width="62.5703125" style="1" customWidth="1"/>
    <col min="2051" max="2051" width="9.140625" style="1"/>
    <col min="2052" max="2052" width="3" style="1" customWidth="1"/>
    <col min="2053" max="2053" width="3.5703125" style="1" customWidth="1"/>
    <col min="2054" max="2054" width="3.7109375" style="1" customWidth="1"/>
    <col min="2055" max="2055" width="13.7109375" style="1" customWidth="1"/>
    <col min="2056" max="2056" width="15.85546875" style="1" customWidth="1"/>
    <col min="2057" max="2057" width="15.5703125" style="1" customWidth="1"/>
    <col min="2058" max="2058" width="21.28515625" style="1" customWidth="1"/>
    <col min="2059" max="2304" width="9.140625" style="1"/>
    <col min="2305" max="2305" width="21" style="1" bestFit="1" customWidth="1"/>
    <col min="2306" max="2306" width="62.5703125" style="1" customWidth="1"/>
    <col min="2307" max="2307" width="9.140625" style="1"/>
    <col min="2308" max="2308" width="3" style="1" customWidth="1"/>
    <col min="2309" max="2309" width="3.5703125" style="1" customWidth="1"/>
    <col min="2310" max="2310" width="3.7109375" style="1" customWidth="1"/>
    <col min="2311" max="2311" width="13.7109375" style="1" customWidth="1"/>
    <col min="2312" max="2312" width="15.85546875" style="1" customWidth="1"/>
    <col min="2313" max="2313" width="15.5703125" style="1" customWidth="1"/>
    <col min="2314" max="2314" width="21.28515625" style="1" customWidth="1"/>
    <col min="2315" max="2560" width="9.140625" style="1"/>
    <col min="2561" max="2561" width="21" style="1" bestFit="1" customWidth="1"/>
    <col min="2562" max="2562" width="62.5703125" style="1" customWidth="1"/>
    <col min="2563" max="2563" width="9.140625" style="1"/>
    <col min="2564" max="2564" width="3" style="1" customWidth="1"/>
    <col min="2565" max="2565" width="3.5703125" style="1" customWidth="1"/>
    <col min="2566" max="2566" width="3.7109375" style="1" customWidth="1"/>
    <col min="2567" max="2567" width="13.7109375" style="1" customWidth="1"/>
    <col min="2568" max="2568" width="15.85546875" style="1" customWidth="1"/>
    <col min="2569" max="2569" width="15.5703125" style="1" customWidth="1"/>
    <col min="2570" max="2570" width="21.28515625" style="1" customWidth="1"/>
    <col min="2571" max="2816" width="9.140625" style="1"/>
    <col min="2817" max="2817" width="21" style="1" bestFit="1" customWidth="1"/>
    <col min="2818" max="2818" width="62.5703125" style="1" customWidth="1"/>
    <col min="2819" max="2819" width="9.140625" style="1"/>
    <col min="2820" max="2820" width="3" style="1" customWidth="1"/>
    <col min="2821" max="2821" width="3.5703125" style="1" customWidth="1"/>
    <col min="2822" max="2822" width="3.7109375" style="1" customWidth="1"/>
    <col min="2823" max="2823" width="13.7109375" style="1" customWidth="1"/>
    <col min="2824" max="2824" width="15.85546875" style="1" customWidth="1"/>
    <col min="2825" max="2825" width="15.5703125" style="1" customWidth="1"/>
    <col min="2826" max="2826" width="21.28515625" style="1" customWidth="1"/>
    <col min="2827" max="3072" width="9.140625" style="1"/>
    <col min="3073" max="3073" width="21" style="1" bestFit="1" customWidth="1"/>
    <col min="3074" max="3074" width="62.5703125" style="1" customWidth="1"/>
    <col min="3075" max="3075" width="9.140625" style="1"/>
    <col min="3076" max="3076" width="3" style="1" customWidth="1"/>
    <col min="3077" max="3077" width="3.5703125" style="1" customWidth="1"/>
    <col min="3078" max="3078" width="3.7109375" style="1" customWidth="1"/>
    <col min="3079" max="3079" width="13.7109375" style="1" customWidth="1"/>
    <col min="3080" max="3080" width="15.85546875" style="1" customWidth="1"/>
    <col min="3081" max="3081" width="15.5703125" style="1" customWidth="1"/>
    <col min="3082" max="3082" width="21.28515625" style="1" customWidth="1"/>
    <col min="3083" max="3328" width="9.140625" style="1"/>
    <col min="3329" max="3329" width="21" style="1" bestFit="1" customWidth="1"/>
    <col min="3330" max="3330" width="62.5703125" style="1" customWidth="1"/>
    <col min="3331" max="3331" width="9.140625" style="1"/>
    <col min="3332" max="3332" width="3" style="1" customWidth="1"/>
    <col min="3333" max="3333" width="3.5703125" style="1" customWidth="1"/>
    <col min="3334" max="3334" width="3.7109375" style="1" customWidth="1"/>
    <col min="3335" max="3335" width="13.7109375" style="1" customWidth="1"/>
    <col min="3336" max="3336" width="15.85546875" style="1" customWidth="1"/>
    <col min="3337" max="3337" width="15.5703125" style="1" customWidth="1"/>
    <col min="3338" max="3338" width="21.28515625" style="1" customWidth="1"/>
    <col min="3339" max="3584" width="9.140625" style="1"/>
    <col min="3585" max="3585" width="21" style="1" bestFit="1" customWidth="1"/>
    <col min="3586" max="3586" width="62.5703125" style="1" customWidth="1"/>
    <col min="3587" max="3587" width="9.140625" style="1"/>
    <col min="3588" max="3588" width="3" style="1" customWidth="1"/>
    <col min="3589" max="3589" width="3.5703125" style="1" customWidth="1"/>
    <col min="3590" max="3590" width="3.7109375" style="1" customWidth="1"/>
    <col min="3591" max="3591" width="13.7109375" style="1" customWidth="1"/>
    <col min="3592" max="3592" width="15.85546875" style="1" customWidth="1"/>
    <col min="3593" max="3593" width="15.5703125" style="1" customWidth="1"/>
    <col min="3594" max="3594" width="21.28515625" style="1" customWidth="1"/>
    <col min="3595" max="3840" width="9.140625" style="1"/>
    <col min="3841" max="3841" width="21" style="1" bestFit="1" customWidth="1"/>
    <col min="3842" max="3842" width="62.5703125" style="1" customWidth="1"/>
    <col min="3843" max="3843" width="9.140625" style="1"/>
    <col min="3844" max="3844" width="3" style="1" customWidth="1"/>
    <col min="3845" max="3845" width="3.5703125" style="1" customWidth="1"/>
    <col min="3846" max="3846" width="3.7109375" style="1" customWidth="1"/>
    <col min="3847" max="3847" width="13.7109375" style="1" customWidth="1"/>
    <col min="3848" max="3848" width="15.85546875" style="1" customWidth="1"/>
    <col min="3849" max="3849" width="15.5703125" style="1" customWidth="1"/>
    <col min="3850" max="3850" width="21.28515625" style="1" customWidth="1"/>
    <col min="3851" max="4096" width="9.140625" style="1"/>
    <col min="4097" max="4097" width="21" style="1" bestFit="1" customWidth="1"/>
    <col min="4098" max="4098" width="62.5703125" style="1" customWidth="1"/>
    <col min="4099" max="4099" width="9.140625" style="1"/>
    <col min="4100" max="4100" width="3" style="1" customWidth="1"/>
    <col min="4101" max="4101" width="3.5703125" style="1" customWidth="1"/>
    <col min="4102" max="4102" width="3.7109375" style="1" customWidth="1"/>
    <col min="4103" max="4103" width="13.7109375" style="1" customWidth="1"/>
    <col min="4104" max="4104" width="15.85546875" style="1" customWidth="1"/>
    <col min="4105" max="4105" width="15.5703125" style="1" customWidth="1"/>
    <col min="4106" max="4106" width="21.28515625" style="1" customWidth="1"/>
    <col min="4107" max="4352" width="9.140625" style="1"/>
    <col min="4353" max="4353" width="21" style="1" bestFit="1" customWidth="1"/>
    <col min="4354" max="4354" width="62.5703125" style="1" customWidth="1"/>
    <col min="4355" max="4355" width="9.140625" style="1"/>
    <col min="4356" max="4356" width="3" style="1" customWidth="1"/>
    <col min="4357" max="4357" width="3.5703125" style="1" customWidth="1"/>
    <col min="4358" max="4358" width="3.7109375" style="1" customWidth="1"/>
    <col min="4359" max="4359" width="13.7109375" style="1" customWidth="1"/>
    <col min="4360" max="4360" width="15.85546875" style="1" customWidth="1"/>
    <col min="4361" max="4361" width="15.5703125" style="1" customWidth="1"/>
    <col min="4362" max="4362" width="21.28515625" style="1" customWidth="1"/>
    <col min="4363" max="4608" width="9.140625" style="1"/>
    <col min="4609" max="4609" width="21" style="1" bestFit="1" customWidth="1"/>
    <col min="4610" max="4610" width="62.5703125" style="1" customWidth="1"/>
    <col min="4611" max="4611" width="9.140625" style="1"/>
    <col min="4612" max="4612" width="3" style="1" customWidth="1"/>
    <col min="4613" max="4613" width="3.5703125" style="1" customWidth="1"/>
    <col min="4614" max="4614" width="3.7109375" style="1" customWidth="1"/>
    <col min="4615" max="4615" width="13.7109375" style="1" customWidth="1"/>
    <col min="4616" max="4616" width="15.85546875" style="1" customWidth="1"/>
    <col min="4617" max="4617" width="15.5703125" style="1" customWidth="1"/>
    <col min="4618" max="4618" width="21.28515625" style="1" customWidth="1"/>
    <col min="4619" max="4864" width="9.140625" style="1"/>
    <col min="4865" max="4865" width="21" style="1" bestFit="1" customWidth="1"/>
    <col min="4866" max="4866" width="62.5703125" style="1" customWidth="1"/>
    <col min="4867" max="4867" width="9.140625" style="1"/>
    <col min="4868" max="4868" width="3" style="1" customWidth="1"/>
    <col min="4869" max="4869" width="3.5703125" style="1" customWidth="1"/>
    <col min="4870" max="4870" width="3.7109375" style="1" customWidth="1"/>
    <col min="4871" max="4871" width="13.7109375" style="1" customWidth="1"/>
    <col min="4872" max="4872" width="15.85546875" style="1" customWidth="1"/>
    <col min="4873" max="4873" width="15.5703125" style="1" customWidth="1"/>
    <col min="4874" max="4874" width="21.28515625" style="1" customWidth="1"/>
    <col min="4875" max="5120" width="9.140625" style="1"/>
    <col min="5121" max="5121" width="21" style="1" bestFit="1" customWidth="1"/>
    <col min="5122" max="5122" width="62.5703125" style="1" customWidth="1"/>
    <col min="5123" max="5123" width="9.140625" style="1"/>
    <col min="5124" max="5124" width="3" style="1" customWidth="1"/>
    <col min="5125" max="5125" width="3.5703125" style="1" customWidth="1"/>
    <col min="5126" max="5126" width="3.7109375" style="1" customWidth="1"/>
    <col min="5127" max="5127" width="13.7109375" style="1" customWidth="1"/>
    <col min="5128" max="5128" width="15.85546875" style="1" customWidth="1"/>
    <col min="5129" max="5129" width="15.5703125" style="1" customWidth="1"/>
    <col min="5130" max="5130" width="21.28515625" style="1" customWidth="1"/>
    <col min="5131" max="5376" width="9.140625" style="1"/>
    <col min="5377" max="5377" width="21" style="1" bestFit="1" customWidth="1"/>
    <col min="5378" max="5378" width="62.5703125" style="1" customWidth="1"/>
    <col min="5379" max="5379" width="9.140625" style="1"/>
    <col min="5380" max="5380" width="3" style="1" customWidth="1"/>
    <col min="5381" max="5381" width="3.5703125" style="1" customWidth="1"/>
    <col min="5382" max="5382" width="3.7109375" style="1" customWidth="1"/>
    <col min="5383" max="5383" width="13.7109375" style="1" customWidth="1"/>
    <col min="5384" max="5384" width="15.85546875" style="1" customWidth="1"/>
    <col min="5385" max="5385" width="15.5703125" style="1" customWidth="1"/>
    <col min="5386" max="5386" width="21.28515625" style="1" customWidth="1"/>
    <col min="5387" max="5632" width="9.140625" style="1"/>
    <col min="5633" max="5633" width="21" style="1" bestFit="1" customWidth="1"/>
    <col min="5634" max="5634" width="62.5703125" style="1" customWidth="1"/>
    <col min="5635" max="5635" width="9.140625" style="1"/>
    <col min="5636" max="5636" width="3" style="1" customWidth="1"/>
    <col min="5637" max="5637" width="3.5703125" style="1" customWidth="1"/>
    <col min="5638" max="5638" width="3.7109375" style="1" customWidth="1"/>
    <col min="5639" max="5639" width="13.7109375" style="1" customWidth="1"/>
    <col min="5640" max="5640" width="15.85546875" style="1" customWidth="1"/>
    <col min="5641" max="5641" width="15.5703125" style="1" customWidth="1"/>
    <col min="5642" max="5642" width="21.28515625" style="1" customWidth="1"/>
    <col min="5643" max="5888" width="9.140625" style="1"/>
    <col min="5889" max="5889" width="21" style="1" bestFit="1" customWidth="1"/>
    <col min="5890" max="5890" width="62.5703125" style="1" customWidth="1"/>
    <col min="5891" max="5891" width="9.140625" style="1"/>
    <col min="5892" max="5892" width="3" style="1" customWidth="1"/>
    <col min="5893" max="5893" width="3.5703125" style="1" customWidth="1"/>
    <col min="5894" max="5894" width="3.7109375" style="1" customWidth="1"/>
    <col min="5895" max="5895" width="13.7109375" style="1" customWidth="1"/>
    <col min="5896" max="5896" width="15.85546875" style="1" customWidth="1"/>
    <col min="5897" max="5897" width="15.5703125" style="1" customWidth="1"/>
    <col min="5898" max="5898" width="21.28515625" style="1" customWidth="1"/>
    <col min="5899" max="6144" width="9.140625" style="1"/>
    <col min="6145" max="6145" width="21" style="1" bestFit="1" customWidth="1"/>
    <col min="6146" max="6146" width="62.5703125" style="1" customWidth="1"/>
    <col min="6147" max="6147" width="9.140625" style="1"/>
    <col min="6148" max="6148" width="3" style="1" customWidth="1"/>
    <col min="6149" max="6149" width="3.5703125" style="1" customWidth="1"/>
    <col min="6150" max="6150" width="3.7109375" style="1" customWidth="1"/>
    <col min="6151" max="6151" width="13.7109375" style="1" customWidth="1"/>
    <col min="6152" max="6152" width="15.85546875" style="1" customWidth="1"/>
    <col min="6153" max="6153" width="15.5703125" style="1" customWidth="1"/>
    <col min="6154" max="6154" width="21.28515625" style="1" customWidth="1"/>
    <col min="6155" max="6400" width="9.140625" style="1"/>
    <col min="6401" max="6401" width="21" style="1" bestFit="1" customWidth="1"/>
    <col min="6402" max="6402" width="62.5703125" style="1" customWidth="1"/>
    <col min="6403" max="6403" width="9.140625" style="1"/>
    <col min="6404" max="6404" width="3" style="1" customWidth="1"/>
    <col min="6405" max="6405" width="3.5703125" style="1" customWidth="1"/>
    <col min="6406" max="6406" width="3.7109375" style="1" customWidth="1"/>
    <col min="6407" max="6407" width="13.7109375" style="1" customWidth="1"/>
    <col min="6408" max="6408" width="15.85546875" style="1" customWidth="1"/>
    <col min="6409" max="6409" width="15.5703125" style="1" customWidth="1"/>
    <col min="6410" max="6410" width="21.28515625" style="1" customWidth="1"/>
    <col min="6411" max="6656" width="9.140625" style="1"/>
    <col min="6657" max="6657" width="21" style="1" bestFit="1" customWidth="1"/>
    <col min="6658" max="6658" width="62.5703125" style="1" customWidth="1"/>
    <col min="6659" max="6659" width="9.140625" style="1"/>
    <col min="6660" max="6660" width="3" style="1" customWidth="1"/>
    <col min="6661" max="6661" width="3.5703125" style="1" customWidth="1"/>
    <col min="6662" max="6662" width="3.7109375" style="1" customWidth="1"/>
    <col min="6663" max="6663" width="13.7109375" style="1" customWidth="1"/>
    <col min="6664" max="6664" width="15.85546875" style="1" customWidth="1"/>
    <col min="6665" max="6665" width="15.5703125" style="1" customWidth="1"/>
    <col min="6666" max="6666" width="21.28515625" style="1" customWidth="1"/>
    <col min="6667" max="6912" width="9.140625" style="1"/>
    <col min="6913" max="6913" width="21" style="1" bestFit="1" customWidth="1"/>
    <col min="6914" max="6914" width="62.5703125" style="1" customWidth="1"/>
    <col min="6915" max="6915" width="9.140625" style="1"/>
    <col min="6916" max="6916" width="3" style="1" customWidth="1"/>
    <col min="6917" max="6917" width="3.5703125" style="1" customWidth="1"/>
    <col min="6918" max="6918" width="3.7109375" style="1" customWidth="1"/>
    <col min="6919" max="6919" width="13.7109375" style="1" customWidth="1"/>
    <col min="6920" max="6920" width="15.85546875" style="1" customWidth="1"/>
    <col min="6921" max="6921" width="15.5703125" style="1" customWidth="1"/>
    <col min="6922" max="6922" width="21.28515625" style="1" customWidth="1"/>
    <col min="6923" max="7168" width="9.140625" style="1"/>
    <col min="7169" max="7169" width="21" style="1" bestFit="1" customWidth="1"/>
    <col min="7170" max="7170" width="62.5703125" style="1" customWidth="1"/>
    <col min="7171" max="7171" width="9.140625" style="1"/>
    <col min="7172" max="7172" width="3" style="1" customWidth="1"/>
    <col min="7173" max="7173" width="3.5703125" style="1" customWidth="1"/>
    <col min="7174" max="7174" width="3.7109375" style="1" customWidth="1"/>
    <col min="7175" max="7175" width="13.7109375" style="1" customWidth="1"/>
    <col min="7176" max="7176" width="15.85546875" style="1" customWidth="1"/>
    <col min="7177" max="7177" width="15.5703125" style="1" customWidth="1"/>
    <col min="7178" max="7178" width="21.28515625" style="1" customWidth="1"/>
    <col min="7179" max="7424" width="9.140625" style="1"/>
    <col min="7425" max="7425" width="21" style="1" bestFit="1" customWidth="1"/>
    <col min="7426" max="7426" width="62.5703125" style="1" customWidth="1"/>
    <col min="7427" max="7427" width="9.140625" style="1"/>
    <col min="7428" max="7428" width="3" style="1" customWidth="1"/>
    <col min="7429" max="7429" width="3.5703125" style="1" customWidth="1"/>
    <col min="7430" max="7430" width="3.7109375" style="1" customWidth="1"/>
    <col min="7431" max="7431" width="13.7109375" style="1" customWidth="1"/>
    <col min="7432" max="7432" width="15.85546875" style="1" customWidth="1"/>
    <col min="7433" max="7433" width="15.5703125" style="1" customWidth="1"/>
    <col min="7434" max="7434" width="21.28515625" style="1" customWidth="1"/>
    <col min="7435" max="7680" width="9.140625" style="1"/>
    <col min="7681" max="7681" width="21" style="1" bestFit="1" customWidth="1"/>
    <col min="7682" max="7682" width="62.5703125" style="1" customWidth="1"/>
    <col min="7683" max="7683" width="9.140625" style="1"/>
    <col min="7684" max="7684" width="3" style="1" customWidth="1"/>
    <col min="7685" max="7685" width="3.5703125" style="1" customWidth="1"/>
    <col min="7686" max="7686" width="3.7109375" style="1" customWidth="1"/>
    <col min="7687" max="7687" width="13.7109375" style="1" customWidth="1"/>
    <col min="7688" max="7688" width="15.85546875" style="1" customWidth="1"/>
    <col min="7689" max="7689" width="15.5703125" style="1" customWidth="1"/>
    <col min="7690" max="7690" width="21.28515625" style="1" customWidth="1"/>
    <col min="7691" max="7936" width="9.140625" style="1"/>
    <col min="7937" max="7937" width="21" style="1" bestFit="1" customWidth="1"/>
    <col min="7938" max="7938" width="62.5703125" style="1" customWidth="1"/>
    <col min="7939" max="7939" width="9.140625" style="1"/>
    <col min="7940" max="7940" width="3" style="1" customWidth="1"/>
    <col min="7941" max="7941" width="3.5703125" style="1" customWidth="1"/>
    <col min="7942" max="7942" width="3.7109375" style="1" customWidth="1"/>
    <col min="7943" max="7943" width="13.7109375" style="1" customWidth="1"/>
    <col min="7944" max="7944" width="15.85546875" style="1" customWidth="1"/>
    <col min="7945" max="7945" width="15.5703125" style="1" customWidth="1"/>
    <col min="7946" max="7946" width="21.28515625" style="1" customWidth="1"/>
    <col min="7947" max="8192" width="9.140625" style="1"/>
    <col min="8193" max="8193" width="21" style="1" bestFit="1" customWidth="1"/>
    <col min="8194" max="8194" width="62.5703125" style="1" customWidth="1"/>
    <col min="8195" max="8195" width="9.140625" style="1"/>
    <col min="8196" max="8196" width="3" style="1" customWidth="1"/>
    <col min="8197" max="8197" width="3.5703125" style="1" customWidth="1"/>
    <col min="8198" max="8198" width="3.7109375" style="1" customWidth="1"/>
    <col min="8199" max="8199" width="13.7109375" style="1" customWidth="1"/>
    <col min="8200" max="8200" width="15.85546875" style="1" customWidth="1"/>
    <col min="8201" max="8201" width="15.5703125" style="1" customWidth="1"/>
    <col min="8202" max="8202" width="21.28515625" style="1" customWidth="1"/>
    <col min="8203" max="8448" width="9.140625" style="1"/>
    <col min="8449" max="8449" width="21" style="1" bestFit="1" customWidth="1"/>
    <col min="8450" max="8450" width="62.5703125" style="1" customWidth="1"/>
    <col min="8451" max="8451" width="9.140625" style="1"/>
    <col min="8452" max="8452" width="3" style="1" customWidth="1"/>
    <col min="8453" max="8453" width="3.5703125" style="1" customWidth="1"/>
    <col min="8454" max="8454" width="3.7109375" style="1" customWidth="1"/>
    <col min="8455" max="8455" width="13.7109375" style="1" customWidth="1"/>
    <col min="8456" max="8456" width="15.85546875" style="1" customWidth="1"/>
    <col min="8457" max="8457" width="15.5703125" style="1" customWidth="1"/>
    <col min="8458" max="8458" width="21.28515625" style="1" customWidth="1"/>
    <col min="8459" max="8704" width="9.140625" style="1"/>
    <col min="8705" max="8705" width="21" style="1" bestFit="1" customWidth="1"/>
    <col min="8706" max="8706" width="62.5703125" style="1" customWidth="1"/>
    <col min="8707" max="8707" width="9.140625" style="1"/>
    <col min="8708" max="8708" width="3" style="1" customWidth="1"/>
    <col min="8709" max="8709" width="3.5703125" style="1" customWidth="1"/>
    <col min="8710" max="8710" width="3.7109375" style="1" customWidth="1"/>
    <col min="8711" max="8711" width="13.7109375" style="1" customWidth="1"/>
    <col min="8712" max="8712" width="15.85546875" style="1" customWidth="1"/>
    <col min="8713" max="8713" width="15.5703125" style="1" customWidth="1"/>
    <col min="8714" max="8714" width="21.28515625" style="1" customWidth="1"/>
    <col min="8715" max="8960" width="9.140625" style="1"/>
    <col min="8961" max="8961" width="21" style="1" bestFit="1" customWidth="1"/>
    <col min="8962" max="8962" width="62.5703125" style="1" customWidth="1"/>
    <col min="8963" max="8963" width="9.140625" style="1"/>
    <col min="8964" max="8964" width="3" style="1" customWidth="1"/>
    <col min="8965" max="8965" width="3.5703125" style="1" customWidth="1"/>
    <col min="8966" max="8966" width="3.7109375" style="1" customWidth="1"/>
    <col min="8967" max="8967" width="13.7109375" style="1" customWidth="1"/>
    <col min="8968" max="8968" width="15.85546875" style="1" customWidth="1"/>
    <col min="8969" max="8969" width="15.5703125" style="1" customWidth="1"/>
    <col min="8970" max="8970" width="21.28515625" style="1" customWidth="1"/>
    <col min="8971" max="9216" width="9.140625" style="1"/>
    <col min="9217" max="9217" width="21" style="1" bestFit="1" customWidth="1"/>
    <col min="9218" max="9218" width="62.5703125" style="1" customWidth="1"/>
    <col min="9219" max="9219" width="9.140625" style="1"/>
    <col min="9220" max="9220" width="3" style="1" customWidth="1"/>
    <col min="9221" max="9221" width="3.5703125" style="1" customWidth="1"/>
    <col min="9222" max="9222" width="3.7109375" style="1" customWidth="1"/>
    <col min="9223" max="9223" width="13.7109375" style="1" customWidth="1"/>
    <col min="9224" max="9224" width="15.85546875" style="1" customWidth="1"/>
    <col min="9225" max="9225" width="15.5703125" style="1" customWidth="1"/>
    <col min="9226" max="9226" width="21.28515625" style="1" customWidth="1"/>
    <col min="9227" max="9472" width="9.140625" style="1"/>
    <col min="9473" max="9473" width="21" style="1" bestFit="1" customWidth="1"/>
    <col min="9474" max="9474" width="62.5703125" style="1" customWidth="1"/>
    <col min="9475" max="9475" width="9.140625" style="1"/>
    <col min="9476" max="9476" width="3" style="1" customWidth="1"/>
    <col min="9477" max="9477" width="3.5703125" style="1" customWidth="1"/>
    <col min="9478" max="9478" width="3.7109375" style="1" customWidth="1"/>
    <col min="9479" max="9479" width="13.7109375" style="1" customWidth="1"/>
    <col min="9480" max="9480" width="15.85546875" style="1" customWidth="1"/>
    <col min="9481" max="9481" width="15.5703125" style="1" customWidth="1"/>
    <col min="9482" max="9482" width="21.28515625" style="1" customWidth="1"/>
    <col min="9483" max="9728" width="9.140625" style="1"/>
    <col min="9729" max="9729" width="21" style="1" bestFit="1" customWidth="1"/>
    <col min="9730" max="9730" width="62.5703125" style="1" customWidth="1"/>
    <col min="9731" max="9731" width="9.140625" style="1"/>
    <col min="9732" max="9732" width="3" style="1" customWidth="1"/>
    <col min="9733" max="9733" width="3.5703125" style="1" customWidth="1"/>
    <col min="9734" max="9734" width="3.7109375" style="1" customWidth="1"/>
    <col min="9735" max="9735" width="13.7109375" style="1" customWidth="1"/>
    <col min="9736" max="9736" width="15.85546875" style="1" customWidth="1"/>
    <col min="9737" max="9737" width="15.5703125" style="1" customWidth="1"/>
    <col min="9738" max="9738" width="21.28515625" style="1" customWidth="1"/>
    <col min="9739" max="9984" width="9.140625" style="1"/>
    <col min="9985" max="9985" width="21" style="1" bestFit="1" customWidth="1"/>
    <col min="9986" max="9986" width="62.5703125" style="1" customWidth="1"/>
    <col min="9987" max="9987" width="9.140625" style="1"/>
    <col min="9988" max="9988" width="3" style="1" customWidth="1"/>
    <col min="9989" max="9989" width="3.5703125" style="1" customWidth="1"/>
    <col min="9990" max="9990" width="3.7109375" style="1" customWidth="1"/>
    <col min="9991" max="9991" width="13.7109375" style="1" customWidth="1"/>
    <col min="9992" max="9992" width="15.85546875" style="1" customWidth="1"/>
    <col min="9993" max="9993" width="15.5703125" style="1" customWidth="1"/>
    <col min="9994" max="9994" width="21.28515625" style="1" customWidth="1"/>
    <col min="9995" max="10240" width="9.140625" style="1"/>
    <col min="10241" max="10241" width="21" style="1" bestFit="1" customWidth="1"/>
    <col min="10242" max="10242" width="62.5703125" style="1" customWidth="1"/>
    <col min="10243" max="10243" width="9.140625" style="1"/>
    <col min="10244" max="10244" width="3" style="1" customWidth="1"/>
    <col min="10245" max="10245" width="3.5703125" style="1" customWidth="1"/>
    <col min="10246" max="10246" width="3.7109375" style="1" customWidth="1"/>
    <col min="10247" max="10247" width="13.7109375" style="1" customWidth="1"/>
    <col min="10248" max="10248" width="15.85546875" style="1" customWidth="1"/>
    <col min="10249" max="10249" width="15.5703125" style="1" customWidth="1"/>
    <col min="10250" max="10250" width="21.28515625" style="1" customWidth="1"/>
    <col min="10251" max="10496" width="9.140625" style="1"/>
    <col min="10497" max="10497" width="21" style="1" bestFit="1" customWidth="1"/>
    <col min="10498" max="10498" width="62.5703125" style="1" customWidth="1"/>
    <col min="10499" max="10499" width="9.140625" style="1"/>
    <col min="10500" max="10500" width="3" style="1" customWidth="1"/>
    <col min="10501" max="10501" width="3.5703125" style="1" customWidth="1"/>
    <col min="10502" max="10502" width="3.7109375" style="1" customWidth="1"/>
    <col min="10503" max="10503" width="13.7109375" style="1" customWidth="1"/>
    <col min="10504" max="10504" width="15.85546875" style="1" customWidth="1"/>
    <col min="10505" max="10505" width="15.5703125" style="1" customWidth="1"/>
    <col min="10506" max="10506" width="21.28515625" style="1" customWidth="1"/>
    <col min="10507" max="10752" width="9.140625" style="1"/>
    <col min="10753" max="10753" width="21" style="1" bestFit="1" customWidth="1"/>
    <col min="10754" max="10754" width="62.5703125" style="1" customWidth="1"/>
    <col min="10755" max="10755" width="9.140625" style="1"/>
    <col min="10756" max="10756" width="3" style="1" customWidth="1"/>
    <col min="10757" max="10757" width="3.5703125" style="1" customWidth="1"/>
    <col min="10758" max="10758" width="3.7109375" style="1" customWidth="1"/>
    <col min="10759" max="10759" width="13.7109375" style="1" customWidth="1"/>
    <col min="10760" max="10760" width="15.85546875" style="1" customWidth="1"/>
    <col min="10761" max="10761" width="15.5703125" style="1" customWidth="1"/>
    <col min="10762" max="10762" width="21.28515625" style="1" customWidth="1"/>
    <col min="10763" max="11008" width="9.140625" style="1"/>
    <col min="11009" max="11009" width="21" style="1" bestFit="1" customWidth="1"/>
    <col min="11010" max="11010" width="62.5703125" style="1" customWidth="1"/>
    <col min="11011" max="11011" width="9.140625" style="1"/>
    <col min="11012" max="11012" width="3" style="1" customWidth="1"/>
    <col min="11013" max="11013" width="3.5703125" style="1" customWidth="1"/>
    <col min="11014" max="11014" width="3.7109375" style="1" customWidth="1"/>
    <col min="11015" max="11015" width="13.7109375" style="1" customWidth="1"/>
    <col min="11016" max="11016" width="15.85546875" style="1" customWidth="1"/>
    <col min="11017" max="11017" width="15.5703125" style="1" customWidth="1"/>
    <col min="11018" max="11018" width="21.28515625" style="1" customWidth="1"/>
    <col min="11019" max="11264" width="9.140625" style="1"/>
    <col min="11265" max="11265" width="21" style="1" bestFit="1" customWidth="1"/>
    <col min="11266" max="11266" width="62.5703125" style="1" customWidth="1"/>
    <col min="11267" max="11267" width="9.140625" style="1"/>
    <col min="11268" max="11268" width="3" style="1" customWidth="1"/>
    <col min="11269" max="11269" width="3.5703125" style="1" customWidth="1"/>
    <col min="11270" max="11270" width="3.7109375" style="1" customWidth="1"/>
    <col min="11271" max="11271" width="13.7109375" style="1" customWidth="1"/>
    <col min="11272" max="11272" width="15.85546875" style="1" customWidth="1"/>
    <col min="11273" max="11273" width="15.5703125" style="1" customWidth="1"/>
    <col min="11274" max="11274" width="21.28515625" style="1" customWidth="1"/>
    <col min="11275" max="11520" width="9.140625" style="1"/>
    <col min="11521" max="11521" width="21" style="1" bestFit="1" customWidth="1"/>
    <col min="11522" max="11522" width="62.5703125" style="1" customWidth="1"/>
    <col min="11523" max="11523" width="9.140625" style="1"/>
    <col min="11524" max="11524" width="3" style="1" customWidth="1"/>
    <col min="11525" max="11525" width="3.5703125" style="1" customWidth="1"/>
    <col min="11526" max="11526" width="3.7109375" style="1" customWidth="1"/>
    <col min="11527" max="11527" width="13.7109375" style="1" customWidth="1"/>
    <col min="11528" max="11528" width="15.85546875" style="1" customWidth="1"/>
    <col min="11529" max="11529" width="15.5703125" style="1" customWidth="1"/>
    <col min="11530" max="11530" width="21.28515625" style="1" customWidth="1"/>
    <col min="11531" max="11776" width="9.140625" style="1"/>
    <col min="11777" max="11777" width="21" style="1" bestFit="1" customWidth="1"/>
    <col min="11778" max="11778" width="62.5703125" style="1" customWidth="1"/>
    <col min="11779" max="11779" width="9.140625" style="1"/>
    <col min="11780" max="11780" width="3" style="1" customWidth="1"/>
    <col min="11781" max="11781" width="3.5703125" style="1" customWidth="1"/>
    <col min="11782" max="11782" width="3.7109375" style="1" customWidth="1"/>
    <col min="11783" max="11783" width="13.7109375" style="1" customWidth="1"/>
    <col min="11784" max="11784" width="15.85546875" style="1" customWidth="1"/>
    <col min="11785" max="11785" width="15.5703125" style="1" customWidth="1"/>
    <col min="11786" max="11786" width="21.28515625" style="1" customWidth="1"/>
    <col min="11787" max="12032" width="9.140625" style="1"/>
    <col min="12033" max="12033" width="21" style="1" bestFit="1" customWidth="1"/>
    <col min="12034" max="12034" width="62.5703125" style="1" customWidth="1"/>
    <col min="12035" max="12035" width="9.140625" style="1"/>
    <col min="12036" max="12036" width="3" style="1" customWidth="1"/>
    <col min="12037" max="12037" width="3.5703125" style="1" customWidth="1"/>
    <col min="12038" max="12038" width="3.7109375" style="1" customWidth="1"/>
    <col min="12039" max="12039" width="13.7109375" style="1" customWidth="1"/>
    <col min="12040" max="12040" width="15.85546875" style="1" customWidth="1"/>
    <col min="12041" max="12041" width="15.5703125" style="1" customWidth="1"/>
    <col min="12042" max="12042" width="21.28515625" style="1" customWidth="1"/>
    <col min="12043" max="12288" width="9.140625" style="1"/>
    <col min="12289" max="12289" width="21" style="1" bestFit="1" customWidth="1"/>
    <col min="12290" max="12290" width="62.5703125" style="1" customWidth="1"/>
    <col min="12291" max="12291" width="9.140625" style="1"/>
    <col min="12292" max="12292" width="3" style="1" customWidth="1"/>
    <col min="12293" max="12293" width="3.5703125" style="1" customWidth="1"/>
    <col min="12294" max="12294" width="3.7109375" style="1" customWidth="1"/>
    <col min="12295" max="12295" width="13.7109375" style="1" customWidth="1"/>
    <col min="12296" max="12296" width="15.85546875" style="1" customWidth="1"/>
    <col min="12297" max="12297" width="15.5703125" style="1" customWidth="1"/>
    <col min="12298" max="12298" width="21.28515625" style="1" customWidth="1"/>
    <col min="12299" max="12544" width="9.140625" style="1"/>
    <col min="12545" max="12545" width="21" style="1" bestFit="1" customWidth="1"/>
    <col min="12546" max="12546" width="62.5703125" style="1" customWidth="1"/>
    <col min="12547" max="12547" width="9.140625" style="1"/>
    <col min="12548" max="12548" width="3" style="1" customWidth="1"/>
    <col min="12549" max="12549" width="3.5703125" style="1" customWidth="1"/>
    <col min="12550" max="12550" width="3.7109375" style="1" customWidth="1"/>
    <col min="12551" max="12551" width="13.7109375" style="1" customWidth="1"/>
    <col min="12552" max="12552" width="15.85546875" style="1" customWidth="1"/>
    <col min="12553" max="12553" width="15.5703125" style="1" customWidth="1"/>
    <col min="12554" max="12554" width="21.28515625" style="1" customWidth="1"/>
    <col min="12555" max="12800" width="9.140625" style="1"/>
    <col min="12801" max="12801" width="21" style="1" bestFit="1" customWidth="1"/>
    <col min="12802" max="12802" width="62.5703125" style="1" customWidth="1"/>
    <col min="12803" max="12803" width="9.140625" style="1"/>
    <col min="12804" max="12804" width="3" style="1" customWidth="1"/>
    <col min="12805" max="12805" width="3.5703125" style="1" customWidth="1"/>
    <col min="12806" max="12806" width="3.7109375" style="1" customWidth="1"/>
    <col min="12807" max="12807" width="13.7109375" style="1" customWidth="1"/>
    <col min="12808" max="12808" width="15.85546875" style="1" customWidth="1"/>
    <col min="12809" max="12809" width="15.5703125" style="1" customWidth="1"/>
    <col min="12810" max="12810" width="21.28515625" style="1" customWidth="1"/>
    <col min="12811" max="13056" width="9.140625" style="1"/>
    <col min="13057" max="13057" width="21" style="1" bestFit="1" customWidth="1"/>
    <col min="13058" max="13058" width="62.5703125" style="1" customWidth="1"/>
    <col min="13059" max="13059" width="9.140625" style="1"/>
    <col min="13060" max="13060" width="3" style="1" customWidth="1"/>
    <col min="13061" max="13061" width="3.5703125" style="1" customWidth="1"/>
    <col min="13062" max="13062" width="3.7109375" style="1" customWidth="1"/>
    <col min="13063" max="13063" width="13.7109375" style="1" customWidth="1"/>
    <col min="13064" max="13064" width="15.85546875" style="1" customWidth="1"/>
    <col min="13065" max="13065" width="15.5703125" style="1" customWidth="1"/>
    <col min="13066" max="13066" width="21.28515625" style="1" customWidth="1"/>
    <col min="13067" max="13312" width="9.140625" style="1"/>
    <col min="13313" max="13313" width="21" style="1" bestFit="1" customWidth="1"/>
    <col min="13314" max="13314" width="62.5703125" style="1" customWidth="1"/>
    <col min="13315" max="13315" width="9.140625" style="1"/>
    <col min="13316" max="13316" width="3" style="1" customWidth="1"/>
    <col min="13317" max="13317" width="3.5703125" style="1" customWidth="1"/>
    <col min="13318" max="13318" width="3.7109375" style="1" customWidth="1"/>
    <col min="13319" max="13319" width="13.7109375" style="1" customWidth="1"/>
    <col min="13320" max="13320" width="15.85546875" style="1" customWidth="1"/>
    <col min="13321" max="13321" width="15.5703125" style="1" customWidth="1"/>
    <col min="13322" max="13322" width="21.28515625" style="1" customWidth="1"/>
    <col min="13323" max="13568" width="9.140625" style="1"/>
    <col min="13569" max="13569" width="21" style="1" bestFit="1" customWidth="1"/>
    <col min="13570" max="13570" width="62.5703125" style="1" customWidth="1"/>
    <col min="13571" max="13571" width="9.140625" style="1"/>
    <col min="13572" max="13572" width="3" style="1" customWidth="1"/>
    <col min="13573" max="13573" width="3.5703125" style="1" customWidth="1"/>
    <col min="13574" max="13574" width="3.7109375" style="1" customWidth="1"/>
    <col min="13575" max="13575" width="13.7109375" style="1" customWidth="1"/>
    <col min="13576" max="13576" width="15.85546875" style="1" customWidth="1"/>
    <col min="13577" max="13577" width="15.5703125" style="1" customWidth="1"/>
    <col min="13578" max="13578" width="21.28515625" style="1" customWidth="1"/>
    <col min="13579" max="13824" width="9.140625" style="1"/>
    <col min="13825" max="13825" width="21" style="1" bestFit="1" customWidth="1"/>
    <col min="13826" max="13826" width="62.5703125" style="1" customWidth="1"/>
    <col min="13827" max="13827" width="9.140625" style="1"/>
    <col min="13828" max="13828" width="3" style="1" customWidth="1"/>
    <col min="13829" max="13829" width="3.5703125" style="1" customWidth="1"/>
    <col min="13830" max="13830" width="3.7109375" style="1" customWidth="1"/>
    <col min="13831" max="13831" width="13.7109375" style="1" customWidth="1"/>
    <col min="13832" max="13832" width="15.85546875" style="1" customWidth="1"/>
    <col min="13833" max="13833" width="15.5703125" style="1" customWidth="1"/>
    <col min="13834" max="13834" width="21.28515625" style="1" customWidth="1"/>
    <col min="13835" max="14080" width="9.140625" style="1"/>
    <col min="14081" max="14081" width="21" style="1" bestFit="1" customWidth="1"/>
    <col min="14082" max="14082" width="62.5703125" style="1" customWidth="1"/>
    <col min="14083" max="14083" width="9.140625" style="1"/>
    <col min="14084" max="14084" width="3" style="1" customWidth="1"/>
    <col min="14085" max="14085" width="3.5703125" style="1" customWidth="1"/>
    <col min="14086" max="14086" width="3.7109375" style="1" customWidth="1"/>
    <col min="14087" max="14087" width="13.7109375" style="1" customWidth="1"/>
    <col min="14088" max="14088" width="15.85546875" style="1" customWidth="1"/>
    <col min="14089" max="14089" width="15.5703125" style="1" customWidth="1"/>
    <col min="14090" max="14090" width="21.28515625" style="1" customWidth="1"/>
    <col min="14091" max="14336" width="9.140625" style="1"/>
    <col min="14337" max="14337" width="21" style="1" bestFit="1" customWidth="1"/>
    <col min="14338" max="14338" width="62.5703125" style="1" customWidth="1"/>
    <col min="14339" max="14339" width="9.140625" style="1"/>
    <col min="14340" max="14340" width="3" style="1" customWidth="1"/>
    <col min="14341" max="14341" width="3.5703125" style="1" customWidth="1"/>
    <col min="14342" max="14342" width="3.7109375" style="1" customWidth="1"/>
    <col min="14343" max="14343" width="13.7109375" style="1" customWidth="1"/>
    <col min="14344" max="14344" width="15.85546875" style="1" customWidth="1"/>
    <col min="14345" max="14345" width="15.5703125" style="1" customWidth="1"/>
    <col min="14346" max="14346" width="21.28515625" style="1" customWidth="1"/>
    <col min="14347" max="14592" width="9.140625" style="1"/>
    <col min="14593" max="14593" width="21" style="1" bestFit="1" customWidth="1"/>
    <col min="14594" max="14594" width="62.5703125" style="1" customWidth="1"/>
    <col min="14595" max="14595" width="9.140625" style="1"/>
    <col min="14596" max="14596" width="3" style="1" customWidth="1"/>
    <col min="14597" max="14597" width="3.5703125" style="1" customWidth="1"/>
    <col min="14598" max="14598" width="3.7109375" style="1" customWidth="1"/>
    <col min="14599" max="14599" width="13.7109375" style="1" customWidth="1"/>
    <col min="14600" max="14600" width="15.85546875" style="1" customWidth="1"/>
    <col min="14601" max="14601" width="15.5703125" style="1" customWidth="1"/>
    <col min="14602" max="14602" width="21.28515625" style="1" customWidth="1"/>
    <col min="14603" max="14848" width="9.140625" style="1"/>
    <col min="14849" max="14849" width="21" style="1" bestFit="1" customWidth="1"/>
    <col min="14850" max="14850" width="62.5703125" style="1" customWidth="1"/>
    <col min="14851" max="14851" width="9.140625" style="1"/>
    <col min="14852" max="14852" width="3" style="1" customWidth="1"/>
    <col min="14853" max="14853" width="3.5703125" style="1" customWidth="1"/>
    <col min="14854" max="14854" width="3.7109375" style="1" customWidth="1"/>
    <col min="14855" max="14855" width="13.7109375" style="1" customWidth="1"/>
    <col min="14856" max="14856" width="15.85546875" style="1" customWidth="1"/>
    <col min="14857" max="14857" width="15.5703125" style="1" customWidth="1"/>
    <col min="14858" max="14858" width="21.28515625" style="1" customWidth="1"/>
    <col min="14859" max="15104" width="9.140625" style="1"/>
    <col min="15105" max="15105" width="21" style="1" bestFit="1" customWidth="1"/>
    <col min="15106" max="15106" width="62.5703125" style="1" customWidth="1"/>
    <col min="15107" max="15107" width="9.140625" style="1"/>
    <col min="15108" max="15108" width="3" style="1" customWidth="1"/>
    <col min="15109" max="15109" width="3.5703125" style="1" customWidth="1"/>
    <col min="15110" max="15110" width="3.7109375" style="1" customWidth="1"/>
    <col min="15111" max="15111" width="13.7109375" style="1" customWidth="1"/>
    <col min="15112" max="15112" width="15.85546875" style="1" customWidth="1"/>
    <col min="15113" max="15113" width="15.5703125" style="1" customWidth="1"/>
    <col min="15114" max="15114" width="21.28515625" style="1" customWidth="1"/>
    <col min="15115" max="15360" width="9.140625" style="1"/>
    <col min="15361" max="15361" width="21" style="1" bestFit="1" customWidth="1"/>
    <col min="15362" max="15362" width="62.5703125" style="1" customWidth="1"/>
    <col min="15363" max="15363" width="9.140625" style="1"/>
    <col min="15364" max="15364" width="3" style="1" customWidth="1"/>
    <col min="15365" max="15365" width="3.5703125" style="1" customWidth="1"/>
    <col min="15366" max="15366" width="3.7109375" style="1" customWidth="1"/>
    <col min="15367" max="15367" width="13.7109375" style="1" customWidth="1"/>
    <col min="15368" max="15368" width="15.85546875" style="1" customWidth="1"/>
    <col min="15369" max="15369" width="15.5703125" style="1" customWidth="1"/>
    <col min="15370" max="15370" width="21.28515625" style="1" customWidth="1"/>
    <col min="15371" max="15616" width="9.140625" style="1"/>
    <col min="15617" max="15617" width="21" style="1" bestFit="1" customWidth="1"/>
    <col min="15618" max="15618" width="62.5703125" style="1" customWidth="1"/>
    <col min="15619" max="15619" width="9.140625" style="1"/>
    <col min="15620" max="15620" width="3" style="1" customWidth="1"/>
    <col min="15621" max="15621" width="3.5703125" style="1" customWidth="1"/>
    <col min="15622" max="15622" width="3.7109375" style="1" customWidth="1"/>
    <col min="15623" max="15623" width="13.7109375" style="1" customWidth="1"/>
    <col min="15624" max="15624" width="15.85546875" style="1" customWidth="1"/>
    <col min="15625" max="15625" width="15.5703125" style="1" customWidth="1"/>
    <col min="15626" max="15626" width="21.28515625" style="1" customWidth="1"/>
    <col min="15627" max="15872" width="9.140625" style="1"/>
    <col min="15873" max="15873" width="21" style="1" bestFit="1" customWidth="1"/>
    <col min="15874" max="15874" width="62.5703125" style="1" customWidth="1"/>
    <col min="15875" max="15875" width="9.140625" style="1"/>
    <col min="15876" max="15876" width="3" style="1" customWidth="1"/>
    <col min="15877" max="15877" width="3.5703125" style="1" customWidth="1"/>
    <col min="15878" max="15878" width="3.7109375" style="1" customWidth="1"/>
    <col min="15879" max="15879" width="13.7109375" style="1" customWidth="1"/>
    <col min="15880" max="15880" width="15.85546875" style="1" customWidth="1"/>
    <col min="15881" max="15881" width="15.5703125" style="1" customWidth="1"/>
    <col min="15882" max="15882" width="21.28515625" style="1" customWidth="1"/>
    <col min="15883" max="16128" width="9.140625" style="1"/>
    <col min="16129" max="16129" width="21" style="1" bestFit="1" customWidth="1"/>
    <col min="16130" max="16130" width="62.5703125" style="1" customWidth="1"/>
    <col min="16131" max="16131" width="9.140625" style="1"/>
    <col min="16132" max="16132" width="3" style="1" customWidth="1"/>
    <col min="16133" max="16133" width="3.5703125" style="1" customWidth="1"/>
    <col min="16134" max="16134" width="3.7109375" style="1" customWidth="1"/>
    <col min="16135" max="16135" width="13.7109375" style="1" customWidth="1"/>
    <col min="16136" max="16136" width="15.85546875" style="1" customWidth="1"/>
    <col min="16137" max="16137" width="15.5703125" style="1" customWidth="1"/>
    <col min="16138" max="16138" width="21.28515625" style="1" customWidth="1"/>
    <col min="16139" max="16384" width="9.140625" style="1"/>
  </cols>
  <sheetData>
    <row r="1" spans="1:10" ht="13.5">
      <c r="J1" s="2" t="s">
        <v>62</v>
      </c>
    </row>
    <row r="2" spans="1:10" ht="13.5">
      <c r="B2" s="37"/>
      <c r="J2" s="2" t="s">
        <v>513</v>
      </c>
    </row>
    <row r="3" spans="1:10" ht="13.5">
      <c r="A3" s="38" t="s">
        <v>64</v>
      </c>
      <c r="B3" s="167" t="s">
        <v>65</v>
      </c>
      <c r="C3" s="168"/>
      <c r="D3" s="168"/>
      <c r="E3" s="168"/>
      <c r="F3" s="168"/>
      <c r="G3" s="168"/>
      <c r="H3" s="168"/>
      <c r="I3" s="169"/>
      <c r="J3" s="2"/>
    </row>
    <row r="4" spans="1:10" ht="12.75" customHeight="1">
      <c r="A4" s="38" t="s">
        <v>66</v>
      </c>
      <c r="B4" s="167" t="s">
        <v>26</v>
      </c>
      <c r="C4" s="168"/>
      <c r="D4" s="168"/>
      <c r="E4" s="168"/>
      <c r="F4" s="168"/>
      <c r="G4" s="168"/>
      <c r="H4" s="168"/>
      <c r="I4" s="169"/>
      <c r="J4" s="2"/>
    </row>
    <row r="5" spans="1:10" ht="13.5">
      <c r="A5" s="38" t="s">
        <v>7</v>
      </c>
      <c r="B5" s="170" t="s">
        <v>512</v>
      </c>
      <c r="C5" s="171"/>
      <c r="D5" s="171"/>
      <c r="E5" s="171"/>
      <c r="F5" s="171"/>
      <c r="G5" s="171"/>
      <c r="H5" s="171"/>
      <c r="I5" s="172"/>
      <c r="J5" s="2"/>
    </row>
    <row r="6" spans="1:10" ht="13.5">
      <c r="A6" s="38" t="s">
        <v>67</v>
      </c>
      <c r="B6" s="170">
        <v>420059834009</v>
      </c>
      <c r="C6" s="171"/>
      <c r="D6" s="171"/>
      <c r="E6" s="171"/>
      <c r="F6" s="171"/>
      <c r="G6" s="171"/>
      <c r="H6" s="171"/>
      <c r="I6" s="172"/>
      <c r="J6" s="2"/>
    </row>
    <row r="7" spans="1:10" ht="13.5">
      <c r="A7" s="38" t="s">
        <v>68</v>
      </c>
      <c r="B7" s="170">
        <v>420059834009</v>
      </c>
      <c r="C7" s="171"/>
      <c r="D7" s="171"/>
      <c r="E7" s="171"/>
      <c r="F7" s="171"/>
      <c r="G7" s="171"/>
      <c r="H7" s="171"/>
      <c r="I7" s="172"/>
      <c r="J7" s="2"/>
    </row>
    <row r="8" spans="1:10">
      <c r="B8" s="5"/>
      <c r="C8" s="5"/>
      <c r="D8" s="5"/>
      <c r="E8" s="5"/>
      <c r="F8" s="5"/>
      <c r="G8" s="5"/>
      <c r="H8" s="234"/>
      <c r="I8" s="234"/>
    </row>
    <row r="9" spans="1:10" ht="14.25" thickBot="1">
      <c r="A9" s="235" t="s">
        <v>257</v>
      </c>
      <c r="B9" s="236"/>
      <c r="C9" s="236"/>
      <c r="D9" s="236"/>
      <c r="E9" s="236"/>
      <c r="F9" s="236"/>
      <c r="G9" s="236"/>
      <c r="H9" s="236"/>
      <c r="I9" s="236"/>
      <c r="J9" s="237"/>
    </row>
    <row r="10" spans="1:10" ht="15" customHeight="1" thickTop="1">
      <c r="A10" s="266" t="s">
        <v>514</v>
      </c>
      <c r="B10" s="266"/>
      <c r="C10" s="266"/>
      <c r="D10" s="266"/>
      <c r="E10" s="266"/>
      <c r="F10" s="266"/>
      <c r="G10" s="266"/>
      <c r="H10" s="266"/>
      <c r="I10" s="266"/>
      <c r="J10" s="266"/>
    </row>
    <row r="11" spans="1:10">
      <c r="A11" s="5"/>
      <c r="J11" s="1" t="s">
        <v>258</v>
      </c>
    </row>
    <row r="12" spans="1:10" ht="12.75" customHeight="1">
      <c r="A12" s="238" t="s">
        <v>259</v>
      </c>
      <c r="B12" s="180" t="s">
        <v>72</v>
      </c>
      <c r="C12" s="242" t="s">
        <v>9</v>
      </c>
      <c r="D12" s="245"/>
      <c r="E12" s="246"/>
      <c r="F12" s="247"/>
      <c r="G12" s="245"/>
      <c r="H12" s="245"/>
      <c r="I12" s="245"/>
      <c r="J12" s="69" t="s">
        <v>76</v>
      </c>
    </row>
    <row r="13" spans="1:10" ht="12.75" customHeight="1">
      <c r="A13" s="239"/>
      <c r="B13" s="182"/>
      <c r="C13" s="243"/>
      <c r="D13" s="248" t="s">
        <v>260</v>
      </c>
      <c r="E13" s="249"/>
      <c r="F13" s="250"/>
      <c r="G13" s="248" t="s">
        <v>261</v>
      </c>
      <c r="H13" s="248"/>
      <c r="I13" s="248"/>
      <c r="J13" s="70" t="s">
        <v>262</v>
      </c>
    </row>
    <row r="14" spans="1:10" ht="13.5">
      <c r="A14" s="240"/>
      <c r="B14" s="182"/>
      <c r="C14" s="243"/>
      <c r="D14" s="251"/>
      <c r="E14" s="249"/>
      <c r="F14" s="250"/>
      <c r="G14" s="251"/>
      <c r="H14" s="251"/>
      <c r="I14" s="251"/>
      <c r="J14" s="70" t="s">
        <v>263</v>
      </c>
    </row>
    <row r="15" spans="1:10" ht="13.5">
      <c r="A15" s="240"/>
      <c r="B15" s="182"/>
      <c r="C15" s="243"/>
      <c r="D15" s="251"/>
      <c r="E15" s="249"/>
      <c r="F15" s="250"/>
      <c r="G15" s="252"/>
      <c r="H15" s="252"/>
      <c r="I15" s="252"/>
      <c r="J15" s="71"/>
    </row>
    <row r="16" spans="1:10" ht="13.5">
      <c r="A16" s="241"/>
      <c r="B16" s="184"/>
      <c r="C16" s="244"/>
      <c r="D16" s="252"/>
      <c r="E16" s="253"/>
      <c r="F16" s="254"/>
      <c r="G16" s="72" t="s">
        <v>264</v>
      </c>
      <c r="H16" s="73" t="s">
        <v>265</v>
      </c>
      <c r="I16" s="73" t="s">
        <v>266</v>
      </c>
      <c r="J16" s="74"/>
    </row>
    <row r="17" spans="1:10">
      <c r="A17" s="15"/>
      <c r="B17" s="48">
        <v>2</v>
      </c>
      <c r="C17" s="48">
        <v>3</v>
      </c>
      <c r="D17" s="204">
        <v>4</v>
      </c>
      <c r="E17" s="204"/>
      <c r="F17" s="204"/>
      <c r="G17" s="15">
        <v>5</v>
      </c>
      <c r="H17" s="15">
        <v>6</v>
      </c>
      <c r="I17" s="15">
        <v>7</v>
      </c>
      <c r="J17" s="15">
        <v>8</v>
      </c>
    </row>
    <row r="18" spans="1:10" ht="13.5">
      <c r="A18" s="15"/>
      <c r="B18" s="75" t="s">
        <v>267</v>
      </c>
      <c r="C18" s="15"/>
      <c r="D18" s="205"/>
      <c r="E18" s="205"/>
      <c r="F18" s="205"/>
      <c r="G18" s="49"/>
      <c r="H18" s="49"/>
      <c r="I18" s="49"/>
      <c r="J18" s="49"/>
    </row>
    <row r="19" spans="1:10" ht="27" customHeight="1">
      <c r="A19" s="15"/>
      <c r="B19" s="75" t="s">
        <v>268</v>
      </c>
      <c r="C19" s="15"/>
      <c r="D19" s="50">
        <v>0</v>
      </c>
      <c r="E19" s="51">
        <v>0</v>
      </c>
      <c r="F19" s="52">
        <v>1</v>
      </c>
      <c r="G19" s="53">
        <f>SUM(G20+G26+G32+G33+G38+G39+G48+G51)</f>
        <v>205771811</v>
      </c>
      <c r="H19" s="53">
        <f>SUM(H20+H26+H32+H33+H38+H39+H48+H51)</f>
        <v>101182484</v>
      </c>
      <c r="I19" s="53">
        <f>+G19-H19</f>
        <v>104589327</v>
      </c>
      <c r="J19" s="53">
        <f>SUM(J20+J26+J32+J33+J38+J39+J48+J51)</f>
        <v>88880113</v>
      </c>
    </row>
    <row r="20" spans="1:10" ht="15" customHeight="1">
      <c r="A20" s="76" t="s">
        <v>269</v>
      </c>
      <c r="B20" s="75" t="s">
        <v>270</v>
      </c>
      <c r="C20" s="15"/>
      <c r="D20" s="50">
        <v>0</v>
      </c>
      <c r="E20" s="51">
        <v>0</v>
      </c>
      <c r="F20" s="52">
        <v>2</v>
      </c>
      <c r="G20" s="53">
        <f>SUM(G21:G25)</f>
        <v>11553617</v>
      </c>
      <c r="H20" s="53">
        <f>SUM(H21:H25)</f>
        <v>9638726</v>
      </c>
      <c r="I20" s="53">
        <f>+G20-H20</f>
        <v>1914891</v>
      </c>
      <c r="J20" s="53">
        <f>SUM(J21:J25)</f>
        <v>359465</v>
      </c>
    </row>
    <row r="21" spans="1:10" ht="15" customHeight="1">
      <c r="A21" s="76" t="s">
        <v>271</v>
      </c>
      <c r="B21" s="77" t="s">
        <v>272</v>
      </c>
      <c r="C21" s="15"/>
      <c r="D21" s="50">
        <v>0</v>
      </c>
      <c r="E21" s="51">
        <v>0</v>
      </c>
      <c r="F21" s="52">
        <v>3</v>
      </c>
      <c r="G21" s="78"/>
      <c r="H21" s="78"/>
      <c r="I21" s="78"/>
      <c r="J21" s="78"/>
    </row>
    <row r="22" spans="1:10" ht="15" customHeight="1">
      <c r="A22" s="76" t="s">
        <v>273</v>
      </c>
      <c r="B22" s="77" t="s">
        <v>274</v>
      </c>
      <c r="C22" s="15"/>
      <c r="D22" s="50">
        <v>0</v>
      </c>
      <c r="E22" s="51">
        <v>0</v>
      </c>
      <c r="F22" s="52">
        <v>4</v>
      </c>
      <c r="G22" s="56">
        <v>7218207</v>
      </c>
      <c r="H22" s="56">
        <v>6591141</v>
      </c>
      <c r="I22" s="54">
        <f>+G22-H22</f>
        <v>627066</v>
      </c>
      <c r="J22" s="54">
        <v>78625</v>
      </c>
    </row>
    <row r="23" spans="1:10" ht="15" customHeight="1">
      <c r="A23" s="76" t="s">
        <v>275</v>
      </c>
      <c r="B23" s="77" t="s">
        <v>276</v>
      </c>
      <c r="C23" s="15"/>
      <c r="D23" s="50">
        <v>0</v>
      </c>
      <c r="E23" s="51">
        <v>0</v>
      </c>
      <c r="F23" s="52">
        <v>5</v>
      </c>
      <c r="G23" s="78"/>
      <c r="H23" s="78"/>
      <c r="I23" s="54"/>
      <c r="J23" s="54"/>
    </row>
    <row r="24" spans="1:10" ht="15" customHeight="1">
      <c r="A24" s="15" t="s">
        <v>277</v>
      </c>
      <c r="B24" s="77" t="s">
        <v>278</v>
      </c>
      <c r="C24" s="15"/>
      <c r="D24" s="50">
        <v>0</v>
      </c>
      <c r="E24" s="51">
        <v>0</v>
      </c>
      <c r="F24" s="52">
        <v>6</v>
      </c>
      <c r="G24" s="56">
        <v>4148302</v>
      </c>
      <c r="H24" s="56">
        <v>3047585</v>
      </c>
      <c r="I24" s="54">
        <f t="shared" ref="I24:I29" si="0">+G24-H24</f>
        <v>1100717</v>
      </c>
      <c r="J24" s="54">
        <v>60736</v>
      </c>
    </row>
    <row r="25" spans="1:10" ht="15" customHeight="1">
      <c r="A25" s="15" t="s">
        <v>279</v>
      </c>
      <c r="B25" s="77" t="s">
        <v>280</v>
      </c>
      <c r="C25" s="15"/>
      <c r="D25" s="50">
        <v>0</v>
      </c>
      <c r="E25" s="51">
        <v>0</v>
      </c>
      <c r="F25" s="52">
        <v>7</v>
      </c>
      <c r="G25" s="56">
        <v>187108</v>
      </c>
      <c r="H25" s="78"/>
      <c r="I25" s="54">
        <f t="shared" si="0"/>
        <v>187108</v>
      </c>
      <c r="J25" s="54">
        <v>220104</v>
      </c>
    </row>
    <row r="26" spans="1:10" ht="15" customHeight="1">
      <c r="A26" s="76" t="s">
        <v>281</v>
      </c>
      <c r="B26" s="75" t="s">
        <v>282</v>
      </c>
      <c r="C26" s="15"/>
      <c r="D26" s="50">
        <v>0</v>
      </c>
      <c r="E26" s="51">
        <v>0</v>
      </c>
      <c r="F26" s="52">
        <v>8</v>
      </c>
      <c r="G26" s="53">
        <f>SUM(G27:G31)</f>
        <v>190627193</v>
      </c>
      <c r="H26" s="53">
        <f>SUM(H27:H31)</f>
        <v>91169346</v>
      </c>
      <c r="I26" s="53">
        <f t="shared" si="0"/>
        <v>99457847</v>
      </c>
      <c r="J26" s="53">
        <f>SUM(J27:J31)</f>
        <v>85276491</v>
      </c>
    </row>
    <row r="27" spans="1:10" ht="15" customHeight="1">
      <c r="A27" s="76" t="s">
        <v>283</v>
      </c>
      <c r="B27" s="77" t="s">
        <v>284</v>
      </c>
      <c r="C27" s="15"/>
      <c r="D27" s="50">
        <v>0</v>
      </c>
      <c r="E27" s="51">
        <v>0</v>
      </c>
      <c r="F27" s="52">
        <v>9</v>
      </c>
      <c r="G27" s="56">
        <v>2322522</v>
      </c>
      <c r="H27" s="78"/>
      <c r="I27" s="54">
        <f t="shared" si="0"/>
        <v>2322522</v>
      </c>
      <c r="J27" s="54">
        <v>2322522</v>
      </c>
    </row>
    <row r="28" spans="1:10" ht="15" customHeight="1">
      <c r="A28" s="76" t="s">
        <v>285</v>
      </c>
      <c r="B28" s="77" t="s">
        <v>286</v>
      </c>
      <c r="C28" s="15"/>
      <c r="D28" s="50">
        <v>0</v>
      </c>
      <c r="E28" s="51">
        <v>1</v>
      </c>
      <c r="F28" s="52">
        <v>0</v>
      </c>
      <c r="G28" s="56">
        <v>92509423</v>
      </c>
      <c r="H28" s="56">
        <v>46944793</v>
      </c>
      <c r="I28" s="54">
        <f t="shared" si="0"/>
        <v>45564630</v>
      </c>
      <c r="J28" s="54">
        <v>47580878</v>
      </c>
    </row>
    <row r="29" spans="1:10" ht="15" customHeight="1">
      <c r="A29" s="15" t="s">
        <v>287</v>
      </c>
      <c r="B29" s="77" t="s">
        <v>288</v>
      </c>
      <c r="C29" s="15"/>
      <c r="D29" s="50">
        <v>0</v>
      </c>
      <c r="E29" s="51">
        <v>1</v>
      </c>
      <c r="F29" s="52">
        <v>1</v>
      </c>
      <c r="G29" s="56">
        <v>70981098</v>
      </c>
      <c r="H29" s="56">
        <v>44224553</v>
      </c>
      <c r="I29" s="54">
        <f t="shared" si="0"/>
        <v>26756545</v>
      </c>
      <c r="J29" s="54">
        <v>26358429</v>
      </c>
    </row>
    <row r="30" spans="1:10" ht="15" customHeight="1">
      <c r="A30" s="76" t="s">
        <v>289</v>
      </c>
      <c r="B30" s="77" t="s">
        <v>290</v>
      </c>
      <c r="C30" s="15"/>
      <c r="D30" s="50">
        <v>0</v>
      </c>
      <c r="E30" s="51">
        <v>1</v>
      </c>
      <c r="F30" s="52">
        <v>2</v>
      </c>
      <c r="G30" s="54"/>
      <c r="H30" s="78"/>
      <c r="I30" s="78"/>
      <c r="J30" s="54"/>
    </row>
    <row r="31" spans="1:10" ht="15" customHeight="1">
      <c r="A31" s="15" t="s">
        <v>291</v>
      </c>
      <c r="B31" s="77" t="s">
        <v>292</v>
      </c>
      <c r="C31" s="15"/>
      <c r="D31" s="50">
        <v>0</v>
      </c>
      <c r="E31" s="51">
        <v>1</v>
      </c>
      <c r="F31" s="52">
        <v>3</v>
      </c>
      <c r="G31" s="56">
        <v>24814150</v>
      </c>
      <c r="H31" s="78"/>
      <c r="I31" s="54">
        <f>+G31-H31</f>
        <v>24814150</v>
      </c>
      <c r="J31" s="54">
        <v>9014662</v>
      </c>
    </row>
    <row r="32" spans="1:10" ht="15" customHeight="1">
      <c r="A32" s="76" t="s">
        <v>293</v>
      </c>
      <c r="B32" s="75" t="s">
        <v>294</v>
      </c>
      <c r="C32" s="15"/>
      <c r="D32" s="50">
        <v>0</v>
      </c>
      <c r="E32" s="51">
        <v>1</v>
      </c>
      <c r="F32" s="52">
        <v>4</v>
      </c>
      <c r="G32" s="78"/>
      <c r="H32" s="78"/>
      <c r="I32" s="78"/>
      <c r="J32" s="78"/>
    </row>
    <row r="33" spans="1:10" ht="15" customHeight="1">
      <c r="A33" s="76" t="s">
        <v>295</v>
      </c>
      <c r="B33" s="75" t="s">
        <v>296</v>
      </c>
      <c r="C33" s="15"/>
      <c r="D33" s="50">
        <v>0</v>
      </c>
      <c r="E33" s="51">
        <v>1</v>
      </c>
      <c r="F33" s="52">
        <v>5</v>
      </c>
      <c r="G33" s="78"/>
      <c r="H33" s="78"/>
      <c r="I33" s="78"/>
      <c r="J33" s="78"/>
    </row>
    <row r="34" spans="1:10" ht="15" customHeight="1">
      <c r="A34" s="76" t="s">
        <v>297</v>
      </c>
      <c r="B34" s="77" t="s">
        <v>298</v>
      </c>
      <c r="C34" s="15"/>
      <c r="D34" s="50">
        <v>0</v>
      </c>
      <c r="E34" s="51">
        <v>1</v>
      </c>
      <c r="F34" s="52">
        <v>6</v>
      </c>
      <c r="G34" s="78"/>
      <c r="H34" s="78"/>
      <c r="I34" s="78"/>
      <c r="J34" s="78"/>
    </row>
    <row r="35" spans="1:10" ht="15" customHeight="1">
      <c r="A35" s="76" t="s">
        <v>299</v>
      </c>
      <c r="B35" s="77" t="s">
        <v>300</v>
      </c>
      <c r="C35" s="15"/>
      <c r="D35" s="50">
        <v>0</v>
      </c>
      <c r="E35" s="51">
        <v>1</v>
      </c>
      <c r="F35" s="52">
        <v>7</v>
      </c>
      <c r="G35" s="78"/>
      <c r="H35" s="78"/>
      <c r="I35" s="78"/>
      <c r="J35" s="78"/>
    </row>
    <row r="36" spans="1:10" ht="15" customHeight="1">
      <c r="A36" s="76" t="s">
        <v>301</v>
      </c>
      <c r="B36" s="77" t="s">
        <v>302</v>
      </c>
      <c r="C36" s="15"/>
      <c r="D36" s="50">
        <v>0</v>
      </c>
      <c r="E36" s="51">
        <v>1</v>
      </c>
      <c r="F36" s="52">
        <v>8</v>
      </c>
      <c r="G36" s="78"/>
      <c r="H36" s="78"/>
      <c r="I36" s="78"/>
      <c r="J36" s="78"/>
    </row>
    <row r="37" spans="1:10" ht="15" customHeight="1">
      <c r="A37" s="15" t="s">
        <v>303</v>
      </c>
      <c r="B37" s="77" t="s">
        <v>304</v>
      </c>
      <c r="C37" s="15"/>
      <c r="D37" s="50">
        <v>0</v>
      </c>
      <c r="E37" s="51">
        <v>1</v>
      </c>
      <c r="F37" s="52">
        <v>9</v>
      </c>
      <c r="G37" s="78"/>
      <c r="H37" s="78"/>
      <c r="I37" s="78"/>
      <c r="J37" s="78"/>
    </row>
    <row r="38" spans="1:10" ht="15" customHeight="1">
      <c r="A38" s="76" t="s">
        <v>305</v>
      </c>
      <c r="B38" s="75" t="s">
        <v>306</v>
      </c>
      <c r="C38" s="15"/>
      <c r="D38" s="50">
        <v>0</v>
      </c>
      <c r="E38" s="51">
        <v>2</v>
      </c>
      <c r="F38" s="52">
        <v>0</v>
      </c>
      <c r="G38" s="79">
        <v>838686</v>
      </c>
      <c r="H38" s="78"/>
      <c r="I38" s="53">
        <v>838686</v>
      </c>
      <c r="J38" s="53">
        <v>817971</v>
      </c>
    </row>
    <row r="39" spans="1:10" ht="15" customHeight="1">
      <c r="A39" s="76" t="s">
        <v>307</v>
      </c>
      <c r="B39" s="75" t="s">
        <v>308</v>
      </c>
      <c r="C39" s="15"/>
      <c r="D39" s="50">
        <v>0</v>
      </c>
      <c r="E39" s="51">
        <v>2</v>
      </c>
      <c r="F39" s="52">
        <v>1</v>
      </c>
      <c r="G39" s="53">
        <f>SUM(G40:G47)</f>
        <v>2327933</v>
      </c>
      <c r="H39" s="53">
        <f>SUM(H40:H47)</f>
        <v>244272</v>
      </c>
      <c r="I39" s="53">
        <f t="shared" ref="I39:I85" si="1">+G39-H39</f>
        <v>2083661</v>
      </c>
      <c r="J39" s="53">
        <f>SUM(J40:J47)</f>
        <v>2278624</v>
      </c>
    </row>
    <row r="40" spans="1:10" ht="15" customHeight="1">
      <c r="A40" s="76" t="s">
        <v>309</v>
      </c>
      <c r="B40" s="77" t="s">
        <v>310</v>
      </c>
      <c r="C40" s="15"/>
      <c r="D40" s="50">
        <v>0</v>
      </c>
      <c r="E40" s="51">
        <v>2</v>
      </c>
      <c r="F40" s="52">
        <v>2</v>
      </c>
      <c r="G40" s="56">
        <v>86891</v>
      </c>
      <c r="H40" s="78"/>
      <c r="I40" s="54">
        <f t="shared" si="1"/>
        <v>86891</v>
      </c>
      <c r="J40" s="54">
        <v>86891</v>
      </c>
    </row>
    <row r="41" spans="1:10" ht="15" customHeight="1">
      <c r="A41" s="76" t="s">
        <v>311</v>
      </c>
      <c r="B41" s="77" t="s">
        <v>312</v>
      </c>
      <c r="C41" s="15"/>
      <c r="D41" s="50">
        <v>0</v>
      </c>
      <c r="E41" s="51">
        <v>2</v>
      </c>
      <c r="F41" s="52">
        <v>3</v>
      </c>
      <c r="G41" s="56">
        <v>1092</v>
      </c>
      <c r="H41" s="78"/>
      <c r="I41" s="54">
        <f t="shared" si="1"/>
        <v>1092</v>
      </c>
      <c r="J41" s="54">
        <v>16115</v>
      </c>
    </row>
    <row r="42" spans="1:10" ht="15" customHeight="1">
      <c r="A42" s="76" t="s">
        <v>313</v>
      </c>
      <c r="B42" s="77" t="s">
        <v>314</v>
      </c>
      <c r="C42" s="15"/>
      <c r="D42" s="50">
        <v>0</v>
      </c>
      <c r="E42" s="51">
        <v>2</v>
      </c>
      <c r="F42" s="52">
        <v>4</v>
      </c>
      <c r="G42" s="54"/>
      <c r="H42" s="78"/>
      <c r="I42" s="54"/>
      <c r="J42" s="54"/>
    </row>
    <row r="43" spans="1:10" ht="15" customHeight="1">
      <c r="A43" s="76" t="s">
        <v>315</v>
      </c>
      <c r="B43" s="77" t="s">
        <v>316</v>
      </c>
      <c r="C43" s="15"/>
      <c r="D43" s="50">
        <v>0</v>
      </c>
      <c r="E43" s="51">
        <v>2</v>
      </c>
      <c r="F43" s="52">
        <v>5</v>
      </c>
      <c r="G43" s="54"/>
      <c r="H43" s="78"/>
      <c r="I43" s="54"/>
      <c r="J43" s="54">
        <v>1974</v>
      </c>
    </row>
    <row r="44" spans="1:10" ht="15" customHeight="1">
      <c r="A44" s="76" t="s">
        <v>317</v>
      </c>
      <c r="B44" s="77" t="s">
        <v>318</v>
      </c>
      <c r="C44" s="15"/>
      <c r="D44" s="50">
        <v>0</v>
      </c>
      <c r="E44" s="51">
        <v>2</v>
      </c>
      <c r="F44" s="52">
        <v>6</v>
      </c>
      <c r="G44" s="54"/>
      <c r="H44" s="78"/>
      <c r="I44" s="54"/>
      <c r="J44" s="54"/>
    </row>
    <row r="45" spans="1:10" ht="15" customHeight="1">
      <c r="A45" s="76" t="s">
        <v>319</v>
      </c>
      <c r="B45" s="77" t="s">
        <v>320</v>
      </c>
      <c r="C45" s="15"/>
      <c r="D45" s="50">
        <v>0</v>
      </c>
      <c r="E45" s="51">
        <v>2</v>
      </c>
      <c r="F45" s="52">
        <v>7</v>
      </c>
      <c r="G45" s="54"/>
      <c r="H45" s="78"/>
      <c r="I45" s="54"/>
      <c r="J45" s="54"/>
    </row>
    <row r="46" spans="1:10" ht="15" customHeight="1">
      <c r="A46" s="76" t="s">
        <v>321</v>
      </c>
      <c r="B46" s="77" t="s">
        <v>322</v>
      </c>
      <c r="C46" s="15"/>
      <c r="D46" s="50">
        <v>0</v>
      </c>
      <c r="E46" s="51">
        <v>2</v>
      </c>
      <c r="F46" s="52">
        <v>8</v>
      </c>
      <c r="G46" s="54"/>
      <c r="H46" s="78"/>
      <c r="I46" s="54"/>
      <c r="J46" s="54"/>
    </row>
    <row r="47" spans="1:10" ht="15" customHeight="1">
      <c r="A47" s="76" t="s">
        <v>323</v>
      </c>
      <c r="B47" s="77" t="s">
        <v>324</v>
      </c>
      <c r="C47" s="15"/>
      <c r="D47" s="50">
        <v>0</v>
      </c>
      <c r="E47" s="51">
        <v>2</v>
      </c>
      <c r="F47" s="52">
        <v>9</v>
      </c>
      <c r="G47" s="56">
        <v>2239950</v>
      </c>
      <c r="H47" s="56">
        <v>244272</v>
      </c>
      <c r="I47" s="54">
        <f t="shared" si="1"/>
        <v>1995678</v>
      </c>
      <c r="J47" s="54">
        <v>2173644</v>
      </c>
    </row>
    <row r="48" spans="1:10" ht="15" customHeight="1">
      <c r="A48" s="76" t="s">
        <v>325</v>
      </c>
      <c r="B48" s="75" t="s">
        <v>326</v>
      </c>
      <c r="C48" s="15"/>
      <c r="D48" s="50">
        <v>0</v>
      </c>
      <c r="E48" s="51">
        <v>3</v>
      </c>
      <c r="F48" s="52">
        <v>0</v>
      </c>
      <c r="G48" s="53">
        <f>SUM(G49:G50)</f>
        <v>130140</v>
      </c>
      <c r="H48" s="309">
        <f>SUM(H49:H50)</f>
        <v>130140</v>
      </c>
      <c r="I48" s="53">
        <f t="shared" si="1"/>
        <v>0</v>
      </c>
      <c r="J48" s="53">
        <f>SUM(J49:J50)</f>
        <v>130140</v>
      </c>
    </row>
    <row r="49" spans="1:10" ht="15" customHeight="1">
      <c r="A49" s="76" t="s">
        <v>327</v>
      </c>
      <c r="B49" s="77" t="s">
        <v>328</v>
      </c>
      <c r="C49" s="15"/>
      <c r="D49" s="50">
        <v>0</v>
      </c>
      <c r="E49" s="51">
        <v>3</v>
      </c>
      <c r="F49" s="52">
        <v>1</v>
      </c>
      <c r="G49" s="78"/>
      <c r="H49" s="78"/>
      <c r="I49" s="53"/>
      <c r="J49" s="78"/>
    </row>
    <row r="50" spans="1:10" ht="15" customHeight="1">
      <c r="A50" s="15" t="s">
        <v>329</v>
      </c>
      <c r="B50" s="77" t="s">
        <v>330</v>
      </c>
      <c r="C50" s="15"/>
      <c r="D50" s="50">
        <v>0</v>
      </c>
      <c r="E50" s="51">
        <v>3</v>
      </c>
      <c r="F50" s="52">
        <v>2</v>
      </c>
      <c r="G50" s="56">
        <v>130140</v>
      </c>
      <c r="H50" s="310">
        <v>130140</v>
      </c>
      <c r="I50" s="54">
        <f t="shared" si="1"/>
        <v>0</v>
      </c>
      <c r="J50" s="54">
        <v>130140</v>
      </c>
    </row>
    <row r="51" spans="1:10" ht="15" customHeight="1">
      <c r="A51" s="15" t="s">
        <v>331</v>
      </c>
      <c r="B51" s="75" t="s">
        <v>332</v>
      </c>
      <c r="C51" s="15"/>
      <c r="D51" s="50">
        <v>0</v>
      </c>
      <c r="E51" s="51">
        <v>3</v>
      </c>
      <c r="F51" s="52">
        <v>3</v>
      </c>
      <c r="G51" s="79">
        <v>294242</v>
      </c>
      <c r="H51" s="78"/>
      <c r="I51" s="53">
        <f t="shared" si="1"/>
        <v>294242</v>
      </c>
      <c r="J51" s="53">
        <v>17422</v>
      </c>
    </row>
    <row r="52" spans="1:10" ht="15" customHeight="1">
      <c r="A52" s="76" t="s">
        <v>333</v>
      </c>
      <c r="B52" s="75" t="s">
        <v>334</v>
      </c>
      <c r="C52" s="15"/>
      <c r="D52" s="50">
        <v>0</v>
      </c>
      <c r="E52" s="51">
        <v>3</v>
      </c>
      <c r="F52" s="52">
        <v>4</v>
      </c>
      <c r="G52" s="78"/>
      <c r="H52" s="78"/>
      <c r="I52" s="53"/>
      <c r="J52" s="78"/>
    </row>
    <row r="53" spans="1:10" ht="15" customHeight="1">
      <c r="A53" s="15"/>
      <c r="B53" s="75" t="s">
        <v>335</v>
      </c>
      <c r="C53" s="15"/>
      <c r="D53" s="50">
        <v>0</v>
      </c>
      <c r="E53" s="51">
        <v>3</v>
      </c>
      <c r="F53" s="52">
        <v>5</v>
      </c>
      <c r="G53" s="53">
        <f>SUM(G54+G61)</f>
        <v>101820888</v>
      </c>
      <c r="H53" s="53">
        <f>SUM(H54+H61)</f>
        <v>8543106</v>
      </c>
      <c r="I53" s="53">
        <f t="shared" si="1"/>
        <v>93277782</v>
      </c>
      <c r="J53" s="53">
        <f>SUM(J54+J61)</f>
        <v>88759189</v>
      </c>
    </row>
    <row r="54" spans="1:10" ht="15" customHeight="1">
      <c r="A54" s="15" t="s">
        <v>336</v>
      </c>
      <c r="B54" s="75" t="s">
        <v>337</v>
      </c>
      <c r="C54" s="15"/>
      <c r="D54" s="50">
        <v>0</v>
      </c>
      <c r="E54" s="51">
        <v>3</v>
      </c>
      <c r="F54" s="52">
        <v>6</v>
      </c>
      <c r="G54" s="53">
        <f>SUM(G55:G60)</f>
        <v>21618048</v>
      </c>
      <c r="H54" s="53"/>
      <c r="I54" s="53">
        <f t="shared" si="1"/>
        <v>21618048</v>
      </c>
      <c r="J54" s="53">
        <f>SUM(J55:J60)</f>
        <v>21939883</v>
      </c>
    </row>
    <row r="55" spans="1:10" ht="15" customHeight="1">
      <c r="A55" s="15">
        <v>10</v>
      </c>
      <c r="B55" s="77" t="s">
        <v>338</v>
      </c>
      <c r="C55" s="15"/>
      <c r="D55" s="50">
        <v>0</v>
      </c>
      <c r="E55" s="51">
        <v>3</v>
      </c>
      <c r="F55" s="52">
        <v>7</v>
      </c>
      <c r="G55" s="56">
        <v>8457882</v>
      </c>
      <c r="H55" s="78"/>
      <c r="I55" s="54">
        <f t="shared" si="1"/>
        <v>8457882</v>
      </c>
      <c r="J55" s="54">
        <v>9388218</v>
      </c>
    </row>
    <row r="56" spans="1:10" ht="15" customHeight="1">
      <c r="A56" s="15">
        <v>11</v>
      </c>
      <c r="B56" s="77" t="s">
        <v>339</v>
      </c>
      <c r="C56" s="15"/>
      <c r="D56" s="50">
        <v>0</v>
      </c>
      <c r="E56" s="51">
        <v>3</v>
      </c>
      <c r="F56" s="52">
        <v>8</v>
      </c>
      <c r="G56" s="56">
        <v>1172432</v>
      </c>
      <c r="H56" s="78"/>
      <c r="I56" s="54">
        <f t="shared" si="1"/>
        <v>1172432</v>
      </c>
      <c r="J56" s="54">
        <v>1962176</v>
      </c>
    </row>
    <row r="57" spans="1:10" ht="15" customHeight="1">
      <c r="A57" s="15">
        <v>12</v>
      </c>
      <c r="B57" s="77" t="s">
        <v>340</v>
      </c>
      <c r="C57" s="15"/>
      <c r="D57" s="50">
        <v>0</v>
      </c>
      <c r="E57" s="51">
        <v>3</v>
      </c>
      <c r="F57" s="52">
        <v>9</v>
      </c>
      <c r="G57" s="56">
        <v>9282562</v>
      </c>
      <c r="H57" s="78"/>
      <c r="I57" s="54">
        <f t="shared" si="1"/>
        <v>9282562</v>
      </c>
      <c r="J57" s="54">
        <v>7836504</v>
      </c>
    </row>
    <row r="58" spans="1:10" ht="15" customHeight="1">
      <c r="A58" s="15">
        <v>13</v>
      </c>
      <c r="B58" s="77" t="s">
        <v>341</v>
      </c>
      <c r="C58" s="15"/>
      <c r="D58" s="50">
        <v>0</v>
      </c>
      <c r="E58" s="51">
        <v>4</v>
      </c>
      <c r="F58" s="52">
        <v>0</v>
      </c>
      <c r="G58" s="56">
        <v>2425327</v>
      </c>
      <c r="H58" s="78"/>
      <c r="I58" s="54">
        <f t="shared" si="1"/>
        <v>2425327</v>
      </c>
      <c r="J58" s="54">
        <v>2037684</v>
      </c>
    </row>
    <row r="59" spans="1:10" ht="15" customHeight="1">
      <c r="A59" s="15">
        <v>14</v>
      </c>
      <c r="B59" s="77" t="s">
        <v>342</v>
      </c>
      <c r="C59" s="15"/>
      <c r="D59" s="50">
        <v>0</v>
      </c>
      <c r="E59" s="51">
        <v>4</v>
      </c>
      <c r="F59" s="52">
        <v>1</v>
      </c>
      <c r="G59" s="54"/>
      <c r="H59" s="78"/>
      <c r="I59" s="54"/>
      <c r="J59" s="54"/>
    </row>
    <row r="60" spans="1:10" ht="15" customHeight="1">
      <c r="A60" s="15">
        <v>15</v>
      </c>
      <c r="B60" s="77" t="s">
        <v>343</v>
      </c>
      <c r="C60" s="15"/>
      <c r="D60" s="50">
        <v>0</v>
      </c>
      <c r="E60" s="51">
        <v>4</v>
      </c>
      <c r="F60" s="52">
        <v>2</v>
      </c>
      <c r="G60" s="56">
        <v>279845</v>
      </c>
      <c r="H60" s="78"/>
      <c r="I60" s="54">
        <f t="shared" si="1"/>
        <v>279845</v>
      </c>
      <c r="J60" s="54">
        <v>715301</v>
      </c>
    </row>
    <row r="61" spans="1:10" ht="27" customHeight="1">
      <c r="A61" s="15"/>
      <c r="B61" s="75" t="s">
        <v>344</v>
      </c>
      <c r="C61" s="15"/>
      <c r="D61" s="50">
        <v>0</v>
      </c>
      <c r="E61" s="51">
        <v>4</v>
      </c>
      <c r="F61" s="52">
        <v>3</v>
      </c>
      <c r="G61" s="53">
        <f>SUM(G62+G65+G71+G79+G80)</f>
        <v>80202840</v>
      </c>
      <c r="H61" s="53">
        <f>SUM(H62+H65+H71+H79+H80)</f>
        <v>8543106</v>
      </c>
      <c r="I61" s="53">
        <f t="shared" si="1"/>
        <v>71659734</v>
      </c>
      <c r="J61" s="53">
        <f>SUM(J62+J65+J71+J79+J80)</f>
        <v>66819306</v>
      </c>
    </row>
    <row r="62" spans="1:10" ht="14.25" customHeight="1">
      <c r="A62" s="15">
        <v>20</v>
      </c>
      <c r="B62" s="77" t="s">
        <v>345</v>
      </c>
      <c r="C62" s="15"/>
      <c r="D62" s="50">
        <v>0</v>
      </c>
      <c r="E62" s="51">
        <v>4</v>
      </c>
      <c r="F62" s="52">
        <v>4</v>
      </c>
      <c r="G62" s="54">
        <f>SUM(G63+G64)</f>
        <v>4241178</v>
      </c>
      <c r="H62" s="78"/>
      <c r="I62" s="54">
        <f>+G62-H62</f>
        <v>4241178</v>
      </c>
      <c r="J62" s="54">
        <f>SUM(J63+J64)</f>
        <v>6187866</v>
      </c>
    </row>
    <row r="63" spans="1:10" ht="15" customHeight="1">
      <c r="A63" s="11" t="s">
        <v>346</v>
      </c>
      <c r="B63" s="77" t="s">
        <v>347</v>
      </c>
      <c r="C63" s="15"/>
      <c r="D63" s="50">
        <v>0</v>
      </c>
      <c r="E63" s="51">
        <v>4</v>
      </c>
      <c r="F63" s="52">
        <v>5</v>
      </c>
      <c r="G63" s="56">
        <v>4241178</v>
      </c>
      <c r="H63" s="78"/>
      <c r="I63" s="54">
        <f t="shared" si="1"/>
        <v>4241178</v>
      </c>
      <c r="J63" s="54">
        <v>6187866</v>
      </c>
    </row>
    <row r="64" spans="1:10" ht="15" customHeight="1">
      <c r="A64" s="15">
        <v>207</v>
      </c>
      <c r="B64" s="77" t="s">
        <v>348</v>
      </c>
      <c r="C64" s="15"/>
      <c r="D64" s="50">
        <v>0</v>
      </c>
      <c r="E64" s="51">
        <v>4</v>
      </c>
      <c r="F64" s="52">
        <v>6</v>
      </c>
      <c r="G64" s="54"/>
      <c r="H64" s="78"/>
      <c r="I64" s="54"/>
      <c r="J64" s="54"/>
    </row>
    <row r="65" spans="1:10" ht="15" customHeight="1">
      <c r="A65" s="15" t="s">
        <v>349</v>
      </c>
      <c r="B65" s="77" t="s">
        <v>350</v>
      </c>
      <c r="C65" s="15"/>
      <c r="D65" s="50">
        <v>0</v>
      </c>
      <c r="E65" s="51">
        <v>4</v>
      </c>
      <c r="F65" s="52">
        <v>7</v>
      </c>
      <c r="G65" s="54">
        <f>SUM(G66:G70)</f>
        <v>72037725</v>
      </c>
      <c r="H65" s="54">
        <f>SUM(H66:H70)</f>
        <v>8493106</v>
      </c>
      <c r="I65" s="54">
        <f t="shared" si="1"/>
        <v>63544619</v>
      </c>
      <c r="J65" s="54">
        <f>SUM(J66:J70)</f>
        <v>59453708</v>
      </c>
    </row>
    <row r="66" spans="1:10" ht="15" customHeight="1">
      <c r="A66" s="15">
        <v>210</v>
      </c>
      <c r="B66" s="77" t="s">
        <v>351</v>
      </c>
      <c r="C66" s="15"/>
      <c r="D66" s="50">
        <v>0</v>
      </c>
      <c r="E66" s="51">
        <v>4</v>
      </c>
      <c r="F66" s="52">
        <v>8</v>
      </c>
      <c r="G66" s="54"/>
      <c r="H66" s="54"/>
      <c r="I66" s="54"/>
      <c r="J66" s="54"/>
    </row>
    <row r="67" spans="1:10" ht="12.75" customHeight="1">
      <c r="A67" s="15">
        <v>211</v>
      </c>
      <c r="B67" s="77" t="s">
        <v>352</v>
      </c>
      <c r="C67" s="15"/>
      <c r="D67" s="50">
        <v>0</v>
      </c>
      <c r="E67" s="51">
        <v>4</v>
      </c>
      <c r="F67" s="52">
        <v>9</v>
      </c>
      <c r="G67" s="56">
        <v>24173348</v>
      </c>
      <c r="H67" s="56">
        <v>2686129</v>
      </c>
      <c r="I67" s="54">
        <f t="shared" si="1"/>
        <v>21487219</v>
      </c>
      <c r="J67" s="54">
        <v>22852133</v>
      </c>
    </row>
    <row r="68" spans="1:10" ht="12.75" customHeight="1">
      <c r="A68" s="15">
        <v>212</v>
      </c>
      <c r="B68" s="77" t="s">
        <v>353</v>
      </c>
      <c r="C68" s="15"/>
      <c r="D68" s="50">
        <v>0</v>
      </c>
      <c r="E68" s="51">
        <v>5</v>
      </c>
      <c r="F68" s="52">
        <v>0</v>
      </c>
      <c r="G68" s="56">
        <v>45903038</v>
      </c>
      <c r="H68" s="56">
        <v>5551653</v>
      </c>
      <c r="I68" s="54">
        <f t="shared" si="1"/>
        <v>40351385</v>
      </c>
      <c r="J68" s="54">
        <v>34599257</v>
      </c>
    </row>
    <row r="69" spans="1:10" ht="15" customHeight="1">
      <c r="A69" s="15">
        <v>22</v>
      </c>
      <c r="B69" s="77" t="s">
        <v>354</v>
      </c>
      <c r="C69" s="15"/>
      <c r="D69" s="50">
        <v>0</v>
      </c>
      <c r="E69" s="51">
        <v>5</v>
      </c>
      <c r="F69" s="52">
        <v>1</v>
      </c>
      <c r="G69" s="54"/>
      <c r="H69" s="54"/>
      <c r="I69" s="54"/>
      <c r="J69" s="54"/>
    </row>
    <row r="70" spans="1:10" ht="15" customHeight="1">
      <c r="A70" s="15">
        <v>23</v>
      </c>
      <c r="B70" s="77" t="s">
        <v>355</v>
      </c>
      <c r="C70" s="15"/>
      <c r="D70" s="50">
        <v>0</v>
      </c>
      <c r="E70" s="51">
        <v>5</v>
      </c>
      <c r="F70" s="52">
        <v>2</v>
      </c>
      <c r="G70" s="56">
        <v>1961339</v>
      </c>
      <c r="H70" s="56">
        <v>255324</v>
      </c>
      <c r="I70" s="54">
        <f t="shared" si="1"/>
        <v>1706015</v>
      </c>
      <c r="J70" s="54">
        <v>2002318</v>
      </c>
    </row>
    <row r="71" spans="1:10" ht="15" customHeight="1">
      <c r="A71" s="15">
        <v>24</v>
      </c>
      <c r="B71" s="77" t="s">
        <v>356</v>
      </c>
      <c r="C71" s="15"/>
      <c r="D71" s="50">
        <v>0</v>
      </c>
      <c r="E71" s="51">
        <v>5</v>
      </c>
      <c r="F71" s="52">
        <v>3</v>
      </c>
      <c r="G71" s="54">
        <f>SUM(G72:G78)</f>
        <v>228451</v>
      </c>
      <c r="H71" s="54">
        <f>SUM(H72:H78)</f>
        <v>50000</v>
      </c>
      <c r="I71" s="54">
        <f t="shared" si="1"/>
        <v>178451</v>
      </c>
      <c r="J71" s="54">
        <f>SUM(J72:J78)</f>
        <v>6979</v>
      </c>
    </row>
    <row r="72" spans="1:10" ht="15" customHeight="1">
      <c r="A72" s="15">
        <v>240</v>
      </c>
      <c r="B72" s="77" t="s">
        <v>357</v>
      </c>
      <c r="C72" s="15"/>
      <c r="D72" s="50">
        <v>0</v>
      </c>
      <c r="E72" s="51">
        <v>5</v>
      </c>
      <c r="F72" s="52">
        <v>4</v>
      </c>
      <c r="G72" s="54"/>
      <c r="H72" s="78"/>
      <c r="I72" s="54"/>
      <c r="J72" s="54"/>
    </row>
    <row r="73" spans="1:10" ht="15" customHeight="1">
      <c r="A73" s="15">
        <v>241</v>
      </c>
      <c r="B73" s="77" t="s">
        <v>358</v>
      </c>
      <c r="C73" s="15"/>
      <c r="D73" s="50">
        <v>0</v>
      </c>
      <c r="E73" s="51">
        <v>5</v>
      </c>
      <c r="F73" s="52">
        <v>5</v>
      </c>
      <c r="G73" s="56">
        <v>50000</v>
      </c>
      <c r="H73" s="56">
        <v>50000</v>
      </c>
      <c r="I73" s="54">
        <f t="shared" si="1"/>
        <v>0</v>
      </c>
      <c r="J73" s="54"/>
    </row>
    <row r="74" spans="1:10" ht="15" customHeight="1">
      <c r="A74" s="15">
        <v>242</v>
      </c>
      <c r="B74" s="77" t="s">
        <v>359</v>
      </c>
      <c r="C74" s="15"/>
      <c r="D74" s="50">
        <v>0</v>
      </c>
      <c r="E74" s="51">
        <v>5</v>
      </c>
      <c r="F74" s="52">
        <v>6</v>
      </c>
      <c r="G74" s="54"/>
      <c r="H74" s="78"/>
      <c r="I74" s="54"/>
      <c r="J74" s="54"/>
    </row>
    <row r="75" spans="1:10" ht="15" customHeight="1">
      <c r="A75" s="15" t="s">
        <v>360</v>
      </c>
      <c r="B75" s="77" t="s">
        <v>361</v>
      </c>
      <c r="C75" s="15"/>
      <c r="D75" s="50">
        <v>0</v>
      </c>
      <c r="E75" s="51">
        <v>5</v>
      </c>
      <c r="F75" s="52">
        <v>7</v>
      </c>
      <c r="G75" s="56"/>
      <c r="H75" s="78"/>
      <c r="I75" s="54">
        <f t="shared" si="1"/>
        <v>0</v>
      </c>
      <c r="J75" s="54">
        <v>1934</v>
      </c>
    </row>
    <row r="76" spans="1:10" ht="15" customHeight="1">
      <c r="A76" s="15">
        <v>245</v>
      </c>
      <c r="B76" s="77" t="s">
        <v>362</v>
      </c>
      <c r="C76" s="15"/>
      <c r="D76" s="50">
        <v>0</v>
      </c>
      <c r="E76" s="51">
        <v>5</v>
      </c>
      <c r="F76" s="52">
        <v>8</v>
      </c>
      <c r="G76" s="54"/>
      <c r="H76" s="78"/>
      <c r="I76" s="54"/>
      <c r="J76" s="54"/>
    </row>
    <row r="77" spans="1:10" ht="15" customHeight="1">
      <c r="A77" s="15">
        <v>246</v>
      </c>
      <c r="B77" s="77" t="s">
        <v>363</v>
      </c>
      <c r="C77" s="15"/>
      <c r="D77" s="50">
        <v>0</v>
      </c>
      <c r="E77" s="51">
        <v>5</v>
      </c>
      <c r="F77" s="52">
        <v>9</v>
      </c>
      <c r="G77" s="54"/>
      <c r="H77" s="78"/>
      <c r="I77" s="54"/>
      <c r="J77" s="54"/>
    </row>
    <row r="78" spans="1:10" ht="15" customHeight="1">
      <c r="A78" s="15">
        <v>248</v>
      </c>
      <c r="B78" s="77" t="s">
        <v>364</v>
      </c>
      <c r="C78" s="15"/>
      <c r="D78" s="50">
        <v>0</v>
      </c>
      <c r="E78" s="51">
        <v>6</v>
      </c>
      <c r="F78" s="52">
        <v>0</v>
      </c>
      <c r="G78" s="56">
        <v>178451</v>
      </c>
      <c r="H78" s="78"/>
      <c r="I78" s="54">
        <f t="shared" si="1"/>
        <v>178451</v>
      </c>
      <c r="J78" s="54">
        <v>5045</v>
      </c>
    </row>
    <row r="79" spans="1:10" ht="15" customHeight="1">
      <c r="A79" s="15">
        <v>27</v>
      </c>
      <c r="B79" s="77" t="s">
        <v>365</v>
      </c>
      <c r="C79" s="15"/>
      <c r="D79" s="50">
        <v>0</v>
      </c>
      <c r="E79" s="51">
        <v>6</v>
      </c>
      <c r="F79" s="52">
        <v>1</v>
      </c>
      <c r="G79" s="56">
        <v>2576049</v>
      </c>
      <c r="H79" s="78"/>
      <c r="I79" s="54">
        <f t="shared" si="1"/>
        <v>2576049</v>
      </c>
      <c r="J79" s="54">
        <v>525162</v>
      </c>
    </row>
    <row r="80" spans="1:10" ht="15" customHeight="1">
      <c r="A80" s="15" t="s">
        <v>366</v>
      </c>
      <c r="B80" s="77" t="s">
        <v>367</v>
      </c>
      <c r="C80" s="15"/>
      <c r="D80" s="50">
        <v>0</v>
      </c>
      <c r="E80" s="51">
        <v>6</v>
      </c>
      <c r="F80" s="52">
        <v>2</v>
      </c>
      <c r="G80" s="56">
        <v>1119437</v>
      </c>
      <c r="H80" s="78"/>
      <c r="I80" s="54">
        <f t="shared" si="1"/>
        <v>1119437</v>
      </c>
      <c r="J80" s="54">
        <v>645591</v>
      </c>
    </row>
    <row r="81" spans="1:10" ht="15" customHeight="1">
      <c r="A81" s="15">
        <v>288</v>
      </c>
      <c r="B81" s="75" t="s">
        <v>368</v>
      </c>
      <c r="C81" s="15"/>
      <c r="D81" s="50">
        <v>0</v>
      </c>
      <c r="E81" s="51">
        <v>6</v>
      </c>
      <c r="F81" s="52">
        <v>3</v>
      </c>
      <c r="G81" s="78"/>
      <c r="H81" s="78"/>
      <c r="I81" s="54"/>
      <c r="J81" s="78"/>
    </row>
    <row r="82" spans="1:10" ht="15" customHeight="1">
      <c r="A82" s="15">
        <v>290</v>
      </c>
      <c r="B82" s="75" t="s">
        <v>369</v>
      </c>
      <c r="C82" s="15"/>
      <c r="D82" s="50">
        <v>0</v>
      </c>
      <c r="E82" s="51">
        <v>6</v>
      </c>
      <c r="F82" s="52">
        <v>4</v>
      </c>
      <c r="G82" s="78"/>
      <c r="H82" s="78"/>
      <c r="I82" s="54"/>
      <c r="J82" s="78"/>
    </row>
    <row r="83" spans="1:10" ht="15" customHeight="1">
      <c r="A83" s="15"/>
      <c r="B83" s="75" t="s">
        <v>370</v>
      </c>
      <c r="C83" s="15"/>
      <c r="D83" s="50">
        <v>0</v>
      </c>
      <c r="E83" s="51">
        <v>6</v>
      </c>
      <c r="F83" s="52">
        <v>5</v>
      </c>
      <c r="G83" s="53">
        <f>SUM(G19+G52+G53+G81+G82)</f>
        <v>307592699</v>
      </c>
      <c r="H83" s="53">
        <f>SUM(H19+H52+H53+H81+H82)</f>
        <v>109725590</v>
      </c>
      <c r="I83" s="53">
        <f t="shared" si="1"/>
        <v>197867109</v>
      </c>
      <c r="J83" s="53">
        <f>SUM(J19+J52+J53+J81+J82)</f>
        <v>177639302</v>
      </c>
    </row>
    <row r="84" spans="1:10" ht="15" customHeight="1">
      <c r="A84" s="15">
        <v>88</v>
      </c>
      <c r="B84" s="77" t="s">
        <v>371</v>
      </c>
      <c r="C84" s="15"/>
      <c r="D84" s="50">
        <v>0</v>
      </c>
      <c r="E84" s="51">
        <v>6</v>
      </c>
      <c r="F84" s="52">
        <v>6</v>
      </c>
      <c r="G84" s="56">
        <v>746091</v>
      </c>
      <c r="H84" s="78"/>
      <c r="I84" s="54">
        <f t="shared" si="1"/>
        <v>746091</v>
      </c>
      <c r="J84" s="54">
        <v>734413</v>
      </c>
    </row>
    <row r="85" spans="1:10" ht="15" customHeight="1">
      <c r="A85" s="15"/>
      <c r="B85" s="77" t="s">
        <v>372</v>
      </c>
      <c r="C85" s="15"/>
      <c r="D85" s="50">
        <v>0</v>
      </c>
      <c r="E85" s="51">
        <v>6</v>
      </c>
      <c r="F85" s="52">
        <v>7</v>
      </c>
      <c r="G85" s="54">
        <f>SUM(G83+G84)</f>
        <v>308338790</v>
      </c>
      <c r="H85" s="54">
        <f>SUM(H83+H84)</f>
        <v>109725590</v>
      </c>
      <c r="I85" s="54">
        <f t="shared" si="1"/>
        <v>198613200</v>
      </c>
      <c r="J85" s="54">
        <f>SUM(J83+J84)</f>
        <v>178373715</v>
      </c>
    </row>
    <row r="86" spans="1:10" ht="12.75" customHeight="1">
      <c r="A86" s="15"/>
      <c r="B86" s="80"/>
      <c r="C86" s="80"/>
      <c r="D86" s="80"/>
      <c r="E86" s="80"/>
      <c r="F86" s="80"/>
      <c r="G86" s="80"/>
      <c r="H86" s="80"/>
      <c r="I86" s="80"/>
      <c r="J86" s="80"/>
    </row>
    <row r="87" spans="1:10" ht="13.5">
      <c r="A87" s="15"/>
      <c r="B87" s="9" t="s">
        <v>373</v>
      </c>
      <c r="C87" s="15"/>
      <c r="D87" s="205"/>
      <c r="E87" s="205"/>
      <c r="F87" s="205"/>
      <c r="G87" s="258" t="s">
        <v>374</v>
      </c>
      <c r="H87" s="259"/>
      <c r="I87" s="260"/>
      <c r="J87" s="81" t="s">
        <v>375</v>
      </c>
    </row>
    <row r="88" spans="1:10" ht="13.5">
      <c r="A88" s="8">
        <v>1</v>
      </c>
      <c r="B88" s="8">
        <v>2</v>
      </c>
      <c r="C88" s="8">
        <v>3</v>
      </c>
      <c r="D88" s="258">
        <v>4</v>
      </c>
      <c r="E88" s="261"/>
      <c r="F88" s="262"/>
      <c r="G88" s="258">
        <v>5</v>
      </c>
      <c r="H88" s="261"/>
      <c r="I88" s="262"/>
      <c r="J88" s="81">
        <v>6</v>
      </c>
    </row>
    <row r="89" spans="1:10" ht="15" customHeight="1">
      <c r="A89" s="15"/>
      <c r="B89" s="75" t="s">
        <v>376</v>
      </c>
      <c r="C89" s="15"/>
      <c r="D89" s="82">
        <v>1</v>
      </c>
      <c r="E89" s="83">
        <v>0</v>
      </c>
      <c r="F89" s="84">
        <v>1</v>
      </c>
      <c r="G89" s="263">
        <f>+G90-G97+G98+G99+G102+G103-G104+G105-G110-G115</f>
        <v>137328766</v>
      </c>
      <c r="H89" s="264"/>
      <c r="I89" s="265"/>
      <c r="J89" s="85">
        <f>+J90-J97+J98+J99+J102+J103-J104+J105-J110-J115</f>
        <v>123369877</v>
      </c>
    </row>
    <row r="90" spans="1:10" ht="15" customHeight="1">
      <c r="A90" s="15">
        <v>30</v>
      </c>
      <c r="B90" s="9" t="s">
        <v>377</v>
      </c>
      <c r="C90" s="15"/>
      <c r="D90" s="82">
        <v>1</v>
      </c>
      <c r="E90" s="83">
        <v>0</v>
      </c>
      <c r="F90" s="84">
        <v>2</v>
      </c>
      <c r="G90" s="263">
        <f>SUM(G91:I96)</f>
        <v>78299870</v>
      </c>
      <c r="H90" s="264"/>
      <c r="I90" s="265"/>
      <c r="J90" s="85">
        <f>SUM(J91:J96)</f>
        <v>71742580</v>
      </c>
    </row>
    <row r="91" spans="1:10" ht="15" customHeight="1">
      <c r="A91" s="15">
        <v>300</v>
      </c>
      <c r="B91" s="11" t="s">
        <v>378</v>
      </c>
      <c r="C91" s="15"/>
      <c r="D91" s="50">
        <v>1</v>
      </c>
      <c r="E91" s="51">
        <v>0</v>
      </c>
      <c r="F91" s="52">
        <v>3</v>
      </c>
      <c r="G91" s="255">
        <v>78299870</v>
      </c>
      <c r="H91" s="256"/>
      <c r="I91" s="257"/>
      <c r="J91" s="86">
        <v>71742580</v>
      </c>
    </row>
    <row r="92" spans="1:10" ht="15" customHeight="1">
      <c r="A92" s="15">
        <v>302</v>
      </c>
      <c r="B92" s="11" t="s">
        <v>379</v>
      </c>
      <c r="C92" s="15"/>
      <c r="D92" s="50">
        <v>1</v>
      </c>
      <c r="E92" s="51">
        <v>0</v>
      </c>
      <c r="F92" s="52">
        <v>4</v>
      </c>
      <c r="G92" s="255"/>
      <c r="H92" s="256"/>
      <c r="I92" s="257"/>
      <c r="J92" s="86"/>
    </row>
    <row r="93" spans="1:10" ht="15" customHeight="1">
      <c r="A93" s="15">
        <v>303</v>
      </c>
      <c r="B93" s="11" t="s">
        <v>380</v>
      </c>
      <c r="C93" s="15"/>
      <c r="D93" s="50">
        <v>1</v>
      </c>
      <c r="E93" s="51">
        <v>0</v>
      </c>
      <c r="F93" s="52">
        <v>5</v>
      </c>
      <c r="G93" s="255"/>
      <c r="H93" s="256"/>
      <c r="I93" s="257"/>
      <c r="J93" s="86"/>
    </row>
    <row r="94" spans="1:10" ht="15" customHeight="1">
      <c r="A94" s="15">
        <v>304</v>
      </c>
      <c r="B94" s="11" t="s">
        <v>381</v>
      </c>
      <c r="C94" s="15"/>
      <c r="D94" s="50">
        <v>1</v>
      </c>
      <c r="E94" s="51">
        <v>0</v>
      </c>
      <c r="F94" s="52">
        <v>6</v>
      </c>
      <c r="G94" s="255"/>
      <c r="H94" s="256"/>
      <c r="I94" s="257"/>
      <c r="J94" s="86"/>
    </row>
    <row r="95" spans="1:10" ht="15" customHeight="1">
      <c r="A95" s="15">
        <v>305</v>
      </c>
      <c r="B95" s="11" t="s">
        <v>382</v>
      </c>
      <c r="C95" s="15"/>
      <c r="D95" s="50">
        <v>1</v>
      </c>
      <c r="E95" s="51">
        <v>0</v>
      </c>
      <c r="F95" s="52">
        <v>7</v>
      </c>
      <c r="G95" s="255"/>
      <c r="H95" s="256"/>
      <c r="I95" s="257"/>
      <c r="J95" s="86"/>
    </row>
    <row r="96" spans="1:10" ht="15" customHeight="1">
      <c r="A96" s="15">
        <v>309</v>
      </c>
      <c r="B96" s="11" t="s">
        <v>383</v>
      </c>
      <c r="C96" s="15"/>
      <c r="D96" s="50">
        <v>1</v>
      </c>
      <c r="E96" s="51">
        <v>0</v>
      </c>
      <c r="F96" s="52">
        <v>8</v>
      </c>
      <c r="G96" s="255"/>
      <c r="H96" s="256"/>
      <c r="I96" s="257"/>
      <c r="J96" s="86"/>
    </row>
    <row r="97" spans="1:10" ht="15" customHeight="1">
      <c r="A97" s="15">
        <v>31</v>
      </c>
      <c r="B97" s="9" t="s">
        <v>384</v>
      </c>
      <c r="C97" s="15"/>
      <c r="D97" s="50">
        <v>1</v>
      </c>
      <c r="E97" s="51">
        <v>0</v>
      </c>
      <c r="F97" s="52">
        <v>9</v>
      </c>
      <c r="G97" s="255"/>
      <c r="H97" s="256"/>
      <c r="I97" s="257"/>
      <c r="J97" s="86"/>
    </row>
    <row r="98" spans="1:10" ht="15" customHeight="1">
      <c r="A98" s="15">
        <v>320</v>
      </c>
      <c r="B98" s="9" t="s">
        <v>385</v>
      </c>
      <c r="C98" s="15"/>
      <c r="D98" s="50">
        <v>1</v>
      </c>
      <c r="E98" s="51">
        <v>1</v>
      </c>
      <c r="F98" s="52">
        <v>0</v>
      </c>
      <c r="G98" s="263">
        <v>6607433</v>
      </c>
      <c r="H98" s="264"/>
      <c r="I98" s="265"/>
      <c r="J98" s="85">
        <v>3914036</v>
      </c>
    </row>
    <row r="99" spans="1:10" ht="15" customHeight="1">
      <c r="A99" s="15"/>
      <c r="B99" s="9" t="s">
        <v>386</v>
      </c>
      <c r="C99" s="15"/>
      <c r="D99" s="50">
        <v>1</v>
      </c>
      <c r="E99" s="51">
        <v>1</v>
      </c>
      <c r="F99" s="52">
        <v>1</v>
      </c>
      <c r="G99" s="263">
        <f>SUM(G100:I101)</f>
        <v>42602007</v>
      </c>
      <c r="H99" s="264"/>
      <c r="I99" s="265"/>
      <c r="J99" s="85">
        <f>SUM(J100:J101)</f>
        <v>38420349</v>
      </c>
    </row>
    <row r="100" spans="1:10" ht="15" customHeight="1">
      <c r="A100" s="15">
        <v>321</v>
      </c>
      <c r="B100" s="11" t="s">
        <v>387</v>
      </c>
      <c r="C100" s="15"/>
      <c r="D100" s="50">
        <v>1</v>
      </c>
      <c r="E100" s="51">
        <v>1</v>
      </c>
      <c r="F100" s="52">
        <v>2</v>
      </c>
      <c r="G100" s="255">
        <v>42602007</v>
      </c>
      <c r="H100" s="256"/>
      <c r="I100" s="257"/>
      <c r="J100" s="86">
        <v>38420349</v>
      </c>
    </row>
    <row r="101" spans="1:10" ht="15" customHeight="1">
      <c r="A101" s="15">
        <v>322</v>
      </c>
      <c r="B101" s="11" t="s">
        <v>388</v>
      </c>
      <c r="C101" s="15"/>
      <c r="D101" s="50">
        <v>1</v>
      </c>
      <c r="E101" s="51">
        <v>1</v>
      </c>
      <c r="F101" s="52">
        <v>3</v>
      </c>
      <c r="G101" s="255"/>
      <c r="H101" s="256"/>
      <c r="I101" s="257"/>
      <c r="J101" s="86"/>
    </row>
    <row r="102" spans="1:10" ht="15" customHeight="1">
      <c r="A102" s="15" t="s">
        <v>389</v>
      </c>
      <c r="B102" s="9" t="s">
        <v>390</v>
      </c>
      <c r="C102" s="15"/>
      <c r="D102" s="50">
        <v>1</v>
      </c>
      <c r="E102" s="51">
        <v>1</v>
      </c>
      <c r="F102" s="52">
        <v>4</v>
      </c>
      <c r="G102" s="255"/>
      <c r="H102" s="256"/>
      <c r="I102" s="257"/>
      <c r="J102" s="86"/>
    </row>
    <row r="103" spans="1:10" ht="15" customHeight="1">
      <c r="A103" s="15" t="s">
        <v>389</v>
      </c>
      <c r="B103" s="9" t="s">
        <v>391</v>
      </c>
      <c r="C103" s="15"/>
      <c r="D103" s="50">
        <v>1</v>
      </c>
      <c r="E103" s="51">
        <v>1</v>
      </c>
      <c r="F103" s="52">
        <v>5</v>
      </c>
      <c r="G103" s="255"/>
      <c r="H103" s="256"/>
      <c r="I103" s="257"/>
      <c r="J103" s="86"/>
    </row>
    <row r="104" spans="1:10" ht="13.5">
      <c r="A104" s="15" t="s">
        <v>389</v>
      </c>
      <c r="B104" s="9" t="s">
        <v>392</v>
      </c>
      <c r="C104" s="15"/>
      <c r="D104" s="50">
        <v>1</v>
      </c>
      <c r="E104" s="51">
        <v>1</v>
      </c>
      <c r="F104" s="52">
        <v>6</v>
      </c>
      <c r="G104" s="255"/>
      <c r="H104" s="256"/>
      <c r="I104" s="257"/>
      <c r="J104" s="86"/>
    </row>
    <row r="105" spans="1:10" ht="15" customHeight="1">
      <c r="A105" s="15">
        <v>34</v>
      </c>
      <c r="B105" s="9" t="s">
        <v>393</v>
      </c>
      <c r="C105" s="15"/>
      <c r="D105" s="50">
        <v>1</v>
      </c>
      <c r="E105" s="51">
        <v>1</v>
      </c>
      <c r="F105" s="52">
        <v>7</v>
      </c>
      <c r="G105" s="263">
        <f>SUM(G106:I109)</f>
        <v>10095138</v>
      </c>
      <c r="H105" s="264"/>
      <c r="I105" s="265"/>
      <c r="J105" s="85">
        <f>SUM(J106:J109)</f>
        <v>9434717</v>
      </c>
    </row>
    <row r="106" spans="1:10" ht="15" customHeight="1">
      <c r="A106" s="15">
        <v>340</v>
      </c>
      <c r="B106" s="11" t="s">
        <v>394</v>
      </c>
      <c r="C106" s="15"/>
      <c r="D106" s="50">
        <v>1</v>
      </c>
      <c r="E106" s="51">
        <v>1</v>
      </c>
      <c r="F106" s="52">
        <v>8</v>
      </c>
      <c r="G106" s="255">
        <v>3197320</v>
      </c>
      <c r="H106" s="256"/>
      <c r="I106" s="257"/>
      <c r="J106" s="86">
        <v>4139503</v>
      </c>
    </row>
    <row r="107" spans="1:10" ht="15" customHeight="1">
      <c r="A107" s="15">
        <v>341</v>
      </c>
      <c r="B107" s="11" t="s">
        <v>395</v>
      </c>
      <c r="C107" s="15"/>
      <c r="D107" s="50">
        <v>1</v>
      </c>
      <c r="E107" s="51">
        <v>1</v>
      </c>
      <c r="F107" s="52">
        <v>9</v>
      </c>
      <c r="G107" s="255">
        <v>6897818</v>
      </c>
      <c r="H107" s="256"/>
      <c r="I107" s="257"/>
      <c r="J107" s="86">
        <v>5295214</v>
      </c>
    </row>
    <row r="108" spans="1:10" ht="15" customHeight="1">
      <c r="A108" s="15">
        <v>342</v>
      </c>
      <c r="B108" s="11" t="s">
        <v>396</v>
      </c>
      <c r="C108" s="15"/>
      <c r="D108" s="50">
        <v>1</v>
      </c>
      <c r="E108" s="51">
        <v>2</v>
      </c>
      <c r="F108" s="52">
        <v>0</v>
      </c>
      <c r="G108" s="255"/>
      <c r="H108" s="256"/>
      <c r="I108" s="257"/>
      <c r="J108" s="86"/>
    </row>
    <row r="109" spans="1:10" ht="15" customHeight="1">
      <c r="A109" s="15">
        <v>343</v>
      </c>
      <c r="B109" s="11" t="s">
        <v>397</v>
      </c>
      <c r="C109" s="15"/>
      <c r="D109" s="50">
        <v>1</v>
      </c>
      <c r="E109" s="51">
        <v>2</v>
      </c>
      <c r="F109" s="52">
        <v>1</v>
      </c>
      <c r="G109" s="255"/>
      <c r="H109" s="256"/>
      <c r="I109" s="257"/>
      <c r="J109" s="86"/>
    </row>
    <row r="110" spans="1:10" ht="15" customHeight="1">
      <c r="A110" s="15">
        <v>35</v>
      </c>
      <c r="B110" s="9" t="s">
        <v>398</v>
      </c>
      <c r="C110" s="15"/>
      <c r="D110" s="50">
        <v>1</v>
      </c>
      <c r="E110" s="51">
        <v>2</v>
      </c>
      <c r="F110" s="52">
        <v>2</v>
      </c>
      <c r="G110" s="255"/>
      <c r="H110" s="256"/>
      <c r="I110" s="257"/>
      <c r="J110" s="86"/>
    </row>
    <row r="111" spans="1:10" ht="15" customHeight="1">
      <c r="A111" s="15">
        <v>350</v>
      </c>
      <c r="B111" s="11" t="s">
        <v>399</v>
      </c>
      <c r="C111" s="15"/>
      <c r="D111" s="50">
        <v>1</v>
      </c>
      <c r="E111" s="51">
        <v>2</v>
      </c>
      <c r="F111" s="52">
        <v>3</v>
      </c>
      <c r="G111" s="255"/>
      <c r="H111" s="256"/>
      <c r="I111" s="257"/>
      <c r="J111" s="86"/>
    </row>
    <row r="112" spans="1:10">
      <c r="A112" s="15">
        <v>351</v>
      </c>
      <c r="B112" s="11" t="s">
        <v>400</v>
      </c>
      <c r="C112" s="15"/>
      <c r="D112" s="50">
        <v>1</v>
      </c>
      <c r="E112" s="51">
        <v>2</v>
      </c>
      <c r="F112" s="52">
        <v>4</v>
      </c>
      <c r="G112" s="255"/>
      <c r="H112" s="256"/>
      <c r="I112" s="257"/>
      <c r="J112" s="86"/>
    </row>
    <row r="113" spans="1:10" ht="15" customHeight="1">
      <c r="A113" s="15">
        <v>352</v>
      </c>
      <c r="B113" s="11" t="s">
        <v>401</v>
      </c>
      <c r="C113" s="15"/>
      <c r="D113" s="50">
        <v>1</v>
      </c>
      <c r="E113" s="51">
        <v>2</v>
      </c>
      <c r="F113" s="52">
        <v>5</v>
      </c>
      <c r="G113" s="255"/>
      <c r="H113" s="256"/>
      <c r="I113" s="257"/>
      <c r="J113" s="86"/>
    </row>
    <row r="114" spans="1:10" ht="15" customHeight="1">
      <c r="A114" s="15">
        <v>353</v>
      </c>
      <c r="B114" s="11" t="s">
        <v>402</v>
      </c>
      <c r="C114" s="15"/>
      <c r="D114" s="50">
        <v>1</v>
      </c>
      <c r="E114" s="51">
        <v>2</v>
      </c>
      <c r="F114" s="52">
        <v>6</v>
      </c>
      <c r="G114" s="255"/>
      <c r="H114" s="256"/>
      <c r="I114" s="257"/>
      <c r="J114" s="86"/>
    </row>
    <row r="115" spans="1:10" ht="15" customHeight="1">
      <c r="A115" s="15">
        <v>360</v>
      </c>
      <c r="B115" s="9" t="s">
        <v>403</v>
      </c>
      <c r="C115" s="15"/>
      <c r="D115" s="50">
        <v>1</v>
      </c>
      <c r="E115" s="51">
        <v>2</v>
      </c>
      <c r="F115" s="52">
        <v>7</v>
      </c>
      <c r="G115" s="263">
        <v>275682</v>
      </c>
      <c r="H115" s="264"/>
      <c r="I115" s="265"/>
      <c r="J115" s="85">
        <v>141805</v>
      </c>
    </row>
    <row r="116" spans="1:10" ht="15" customHeight="1">
      <c r="A116" s="15" t="s">
        <v>404</v>
      </c>
      <c r="B116" s="9" t="s">
        <v>405</v>
      </c>
      <c r="C116" s="15"/>
      <c r="D116" s="50">
        <v>1</v>
      </c>
      <c r="E116" s="51">
        <v>2</v>
      </c>
      <c r="F116" s="52">
        <v>8</v>
      </c>
      <c r="G116" s="263">
        <f>SUM(G117:I118)</f>
        <v>2739163</v>
      </c>
      <c r="H116" s="264"/>
      <c r="I116" s="265"/>
      <c r="J116" s="85">
        <f>SUM(J117:J118)</f>
        <v>1821221</v>
      </c>
    </row>
    <row r="117" spans="1:10" ht="15" customHeight="1">
      <c r="A117" s="15" t="s">
        <v>404</v>
      </c>
      <c r="B117" s="11" t="s">
        <v>406</v>
      </c>
      <c r="C117" s="15"/>
      <c r="D117" s="50">
        <v>1</v>
      </c>
      <c r="E117" s="51">
        <v>2</v>
      </c>
      <c r="F117" s="52">
        <v>9</v>
      </c>
      <c r="G117" s="255">
        <v>2739163</v>
      </c>
      <c r="H117" s="256"/>
      <c r="I117" s="257"/>
      <c r="J117" s="86">
        <v>1821221</v>
      </c>
    </row>
    <row r="118" spans="1:10" ht="15" customHeight="1">
      <c r="A118" s="15" t="s">
        <v>404</v>
      </c>
      <c r="B118" s="11" t="s">
        <v>407</v>
      </c>
      <c r="C118" s="15"/>
      <c r="D118" s="50">
        <v>1</v>
      </c>
      <c r="E118" s="51">
        <v>3</v>
      </c>
      <c r="F118" s="52">
        <v>0</v>
      </c>
      <c r="G118" s="255"/>
      <c r="H118" s="256"/>
      <c r="I118" s="257"/>
      <c r="J118" s="86"/>
    </row>
    <row r="119" spans="1:10" ht="15" customHeight="1">
      <c r="A119" s="15"/>
      <c r="B119" s="9" t="s">
        <v>408</v>
      </c>
      <c r="C119" s="15"/>
      <c r="D119" s="50">
        <v>1</v>
      </c>
      <c r="E119" s="51">
        <v>3</v>
      </c>
      <c r="F119" s="52">
        <v>1</v>
      </c>
      <c r="G119" s="263">
        <f>SUM(G120:I126)</f>
        <v>16885361</v>
      </c>
      <c r="H119" s="264"/>
      <c r="I119" s="265"/>
      <c r="J119" s="85">
        <f>SUM(J120:J126)</f>
        <v>5015869</v>
      </c>
    </row>
    <row r="120" spans="1:10" ht="15" customHeight="1">
      <c r="A120" s="15">
        <v>410</v>
      </c>
      <c r="B120" s="11" t="s">
        <v>409</v>
      </c>
      <c r="C120" s="15"/>
      <c r="D120" s="50">
        <v>1</v>
      </c>
      <c r="E120" s="51">
        <v>3</v>
      </c>
      <c r="F120" s="52">
        <v>2</v>
      </c>
      <c r="G120" s="255"/>
      <c r="H120" s="256"/>
      <c r="I120" s="257"/>
      <c r="J120" s="86"/>
    </row>
    <row r="121" spans="1:10" ht="15" customHeight="1">
      <c r="A121" s="15">
        <v>411</v>
      </c>
      <c r="B121" s="11" t="s">
        <v>410</v>
      </c>
      <c r="C121" s="15"/>
      <c r="D121" s="50">
        <v>1</v>
      </c>
      <c r="E121" s="51">
        <v>3</v>
      </c>
      <c r="F121" s="52">
        <v>3</v>
      </c>
      <c r="G121" s="255"/>
      <c r="H121" s="256"/>
      <c r="I121" s="257"/>
      <c r="J121" s="86"/>
    </row>
    <row r="122" spans="1:10" ht="15" customHeight="1">
      <c r="A122" s="15">
        <v>412</v>
      </c>
      <c r="B122" s="11" t="s">
        <v>411</v>
      </c>
      <c r="C122" s="15"/>
      <c r="D122" s="50">
        <v>1</v>
      </c>
      <c r="E122" s="51">
        <v>3</v>
      </c>
      <c r="F122" s="52">
        <v>4</v>
      </c>
      <c r="G122" s="255"/>
      <c r="H122" s="256"/>
      <c r="I122" s="257"/>
      <c r="J122" s="86"/>
    </row>
    <row r="123" spans="1:10" ht="15" customHeight="1">
      <c r="A123" s="15" t="s">
        <v>412</v>
      </c>
      <c r="B123" s="11" t="s">
        <v>413</v>
      </c>
      <c r="C123" s="15"/>
      <c r="D123" s="50">
        <v>1</v>
      </c>
      <c r="E123" s="51">
        <v>3</v>
      </c>
      <c r="F123" s="52">
        <v>5</v>
      </c>
      <c r="G123" s="255">
        <v>11270435</v>
      </c>
      <c r="H123" s="256"/>
      <c r="I123" s="257"/>
      <c r="J123" s="86">
        <v>2662965</v>
      </c>
    </row>
    <row r="124" spans="1:10" ht="15" customHeight="1">
      <c r="A124" s="15" t="s">
        <v>414</v>
      </c>
      <c r="B124" s="11" t="s">
        <v>415</v>
      </c>
      <c r="C124" s="15"/>
      <c r="D124" s="50">
        <v>1</v>
      </c>
      <c r="E124" s="51">
        <v>3</v>
      </c>
      <c r="F124" s="52">
        <v>6</v>
      </c>
      <c r="G124" s="255">
        <v>5614926</v>
      </c>
      <c r="H124" s="256"/>
      <c r="I124" s="257"/>
      <c r="J124" s="86">
        <v>2352904</v>
      </c>
    </row>
    <row r="125" spans="1:10" ht="15" customHeight="1">
      <c r="A125" s="15">
        <v>417</v>
      </c>
      <c r="B125" s="11" t="s">
        <v>416</v>
      </c>
      <c r="C125" s="15"/>
      <c r="D125" s="50">
        <v>1</v>
      </c>
      <c r="E125" s="51">
        <v>3</v>
      </c>
      <c r="F125" s="52">
        <v>7</v>
      </c>
      <c r="G125" s="255"/>
      <c r="H125" s="256"/>
      <c r="I125" s="257"/>
      <c r="J125" s="86"/>
    </row>
    <row r="126" spans="1:10" ht="15" customHeight="1">
      <c r="A126" s="15">
        <v>419</v>
      </c>
      <c r="B126" s="11" t="s">
        <v>417</v>
      </c>
      <c r="C126" s="15"/>
      <c r="D126" s="50">
        <v>1</v>
      </c>
      <c r="E126" s="51">
        <v>3</v>
      </c>
      <c r="F126" s="52">
        <v>8</v>
      </c>
      <c r="G126" s="255"/>
      <c r="H126" s="256"/>
      <c r="I126" s="257"/>
      <c r="J126" s="86"/>
    </row>
    <row r="127" spans="1:10" ht="15" customHeight="1">
      <c r="A127" s="15">
        <v>408</v>
      </c>
      <c r="B127" s="9" t="s">
        <v>418</v>
      </c>
      <c r="C127" s="15"/>
      <c r="D127" s="50">
        <v>1</v>
      </c>
      <c r="E127" s="51">
        <v>3</v>
      </c>
      <c r="F127" s="52">
        <v>9</v>
      </c>
      <c r="G127" s="255"/>
      <c r="H127" s="256"/>
      <c r="I127" s="257"/>
      <c r="J127" s="86"/>
    </row>
    <row r="128" spans="1:10" ht="26.25">
      <c r="A128" s="15"/>
      <c r="B128" s="9" t="s">
        <v>419</v>
      </c>
      <c r="C128" s="15"/>
      <c r="D128" s="50">
        <v>1</v>
      </c>
      <c r="E128" s="51">
        <v>4</v>
      </c>
      <c r="F128" s="52">
        <v>0</v>
      </c>
      <c r="G128" s="263">
        <f>SUM(G129,G137,G143,G144,G148,G149,G150,G151)</f>
        <v>39609388</v>
      </c>
      <c r="H128" s="264"/>
      <c r="I128" s="265"/>
      <c r="J128" s="10">
        <f>SUM(J129,J137,J143,J144,J148,J149,J150,J151)</f>
        <v>41168000</v>
      </c>
    </row>
    <row r="129" spans="1:10" ht="15" customHeight="1">
      <c r="A129" s="15">
        <v>42</v>
      </c>
      <c r="B129" s="9" t="s">
        <v>420</v>
      </c>
      <c r="C129" s="15"/>
      <c r="D129" s="50">
        <v>1</v>
      </c>
      <c r="E129" s="51">
        <v>4</v>
      </c>
      <c r="F129" s="52">
        <v>1</v>
      </c>
      <c r="G129" s="263">
        <f>SUM(G130:I135)</f>
        <v>25339262</v>
      </c>
      <c r="H129" s="264"/>
      <c r="I129" s="265"/>
      <c r="J129" s="85">
        <f>SUM(J130:J135)</f>
        <v>20375464</v>
      </c>
    </row>
    <row r="130" spans="1:10" ht="15" customHeight="1">
      <c r="A130" s="15">
        <v>420</v>
      </c>
      <c r="B130" s="11" t="s">
        <v>421</v>
      </c>
      <c r="C130" s="15"/>
      <c r="D130" s="50">
        <v>1</v>
      </c>
      <c r="E130" s="51">
        <v>4</v>
      </c>
      <c r="F130" s="52">
        <v>2</v>
      </c>
      <c r="G130" s="255"/>
      <c r="H130" s="256"/>
      <c r="I130" s="257"/>
      <c r="J130" s="86"/>
    </row>
    <row r="131" spans="1:10" ht="15" customHeight="1">
      <c r="A131" s="15">
        <v>421</v>
      </c>
      <c r="B131" s="11" t="s">
        <v>422</v>
      </c>
      <c r="C131" s="15"/>
      <c r="D131" s="50">
        <v>1</v>
      </c>
      <c r="E131" s="51">
        <v>4</v>
      </c>
      <c r="F131" s="52">
        <v>3</v>
      </c>
      <c r="G131" s="255"/>
      <c r="H131" s="256"/>
      <c r="I131" s="257"/>
      <c r="J131" s="86"/>
    </row>
    <row r="132" spans="1:10" ht="15" customHeight="1">
      <c r="A132" s="15">
        <v>422</v>
      </c>
      <c r="B132" s="11" t="s">
        <v>423</v>
      </c>
      <c r="C132" s="15"/>
      <c r="D132" s="50">
        <v>1</v>
      </c>
      <c r="E132" s="51">
        <v>4</v>
      </c>
      <c r="F132" s="52">
        <v>4</v>
      </c>
      <c r="G132" s="255">
        <v>22203113</v>
      </c>
      <c r="H132" s="256"/>
      <c r="I132" s="257"/>
      <c r="J132" s="86">
        <v>18088715</v>
      </c>
    </row>
    <row r="133" spans="1:10" ht="15" customHeight="1">
      <c r="A133" s="15">
        <v>423</v>
      </c>
      <c r="B133" s="11" t="s">
        <v>424</v>
      </c>
      <c r="C133" s="15"/>
      <c r="D133" s="50">
        <v>1</v>
      </c>
      <c r="E133" s="51">
        <v>4</v>
      </c>
      <c r="F133" s="52">
        <v>5</v>
      </c>
      <c r="G133" s="255"/>
      <c r="H133" s="256"/>
      <c r="I133" s="257"/>
      <c r="J133" s="86"/>
    </row>
    <row r="134" spans="1:10" ht="15" customHeight="1">
      <c r="A134" s="15" t="s">
        <v>425</v>
      </c>
      <c r="B134" s="11" t="s">
        <v>426</v>
      </c>
      <c r="C134" s="15"/>
      <c r="D134" s="50">
        <v>1</v>
      </c>
      <c r="E134" s="51">
        <v>4</v>
      </c>
      <c r="F134" s="52">
        <v>6</v>
      </c>
      <c r="G134" s="255">
        <v>3136149</v>
      </c>
      <c r="H134" s="256"/>
      <c r="I134" s="257"/>
      <c r="J134" s="86">
        <v>2286749</v>
      </c>
    </row>
    <row r="135" spans="1:10">
      <c r="A135" s="15">
        <v>427</v>
      </c>
      <c r="B135" s="11" t="s">
        <v>427</v>
      </c>
      <c r="C135" s="15"/>
      <c r="D135" s="50">
        <v>1</v>
      </c>
      <c r="E135" s="51">
        <v>4</v>
      </c>
      <c r="F135" s="52">
        <v>7</v>
      </c>
      <c r="G135" s="255"/>
      <c r="H135" s="256"/>
      <c r="I135" s="257"/>
      <c r="J135" s="86"/>
    </row>
    <row r="136" spans="1:10" ht="15" customHeight="1">
      <c r="A136" s="15">
        <v>429</v>
      </c>
      <c r="B136" s="11" t="s">
        <v>428</v>
      </c>
      <c r="C136" s="15"/>
      <c r="D136" s="50">
        <v>1</v>
      </c>
      <c r="E136" s="51">
        <v>4</v>
      </c>
      <c r="F136" s="52">
        <v>8</v>
      </c>
      <c r="G136" s="255"/>
      <c r="H136" s="256"/>
      <c r="I136" s="257"/>
      <c r="J136" s="86"/>
    </row>
    <row r="137" spans="1:10" ht="15" customHeight="1">
      <c r="A137" s="15">
        <v>43</v>
      </c>
      <c r="B137" s="9" t="s">
        <v>429</v>
      </c>
      <c r="C137" s="15"/>
      <c r="D137" s="50">
        <v>1</v>
      </c>
      <c r="E137" s="51">
        <v>4</v>
      </c>
      <c r="F137" s="52">
        <v>9</v>
      </c>
      <c r="G137" s="263">
        <f>SUM(G138:I142)</f>
        <v>10328312</v>
      </c>
      <c r="H137" s="264"/>
      <c r="I137" s="265"/>
      <c r="J137" s="85">
        <f>SUM(J138:J142)</f>
        <v>8936167</v>
      </c>
    </row>
    <row r="138" spans="1:10" ht="15" customHeight="1">
      <c r="A138" s="15">
        <v>430</v>
      </c>
      <c r="B138" s="11" t="s">
        <v>430</v>
      </c>
      <c r="C138" s="15"/>
      <c r="D138" s="50">
        <v>1</v>
      </c>
      <c r="E138" s="51">
        <v>5</v>
      </c>
      <c r="F138" s="52">
        <v>0</v>
      </c>
      <c r="G138" s="255"/>
      <c r="H138" s="256"/>
      <c r="I138" s="257"/>
      <c r="J138" s="86"/>
    </row>
    <row r="139" spans="1:10">
      <c r="A139" s="15">
        <v>431</v>
      </c>
      <c r="B139" s="11" t="s">
        <v>431</v>
      </c>
      <c r="C139" s="15"/>
      <c r="D139" s="50">
        <v>1</v>
      </c>
      <c r="E139" s="51">
        <v>5</v>
      </c>
      <c r="F139" s="52">
        <v>1</v>
      </c>
      <c r="G139" s="255"/>
      <c r="H139" s="256"/>
      <c r="I139" s="257"/>
      <c r="J139" s="86"/>
    </row>
    <row r="140" spans="1:10" ht="15" customHeight="1">
      <c r="A140" s="15">
        <v>432</v>
      </c>
      <c r="B140" s="11" t="s">
        <v>432</v>
      </c>
      <c r="C140" s="15"/>
      <c r="D140" s="50">
        <v>1</v>
      </c>
      <c r="E140" s="51">
        <v>5</v>
      </c>
      <c r="F140" s="52">
        <v>2</v>
      </c>
      <c r="G140" s="255">
        <v>2143046</v>
      </c>
      <c r="H140" s="256"/>
      <c r="I140" s="257"/>
      <c r="J140" s="86">
        <v>2234991</v>
      </c>
    </row>
    <row r="141" spans="1:10" ht="15" customHeight="1">
      <c r="A141" s="15">
        <v>433</v>
      </c>
      <c r="B141" s="11" t="s">
        <v>433</v>
      </c>
      <c r="C141" s="15"/>
      <c r="D141" s="50">
        <v>1</v>
      </c>
      <c r="E141" s="51">
        <v>5</v>
      </c>
      <c r="F141" s="52">
        <v>3</v>
      </c>
      <c r="G141" s="255">
        <v>8185266</v>
      </c>
      <c r="H141" s="256"/>
      <c r="I141" s="257"/>
      <c r="J141" s="86">
        <v>6701176</v>
      </c>
    </row>
    <row r="142" spans="1:10" ht="15" customHeight="1">
      <c r="A142" s="15">
        <v>439</v>
      </c>
      <c r="B142" s="11" t="s">
        <v>434</v>
      </c>
      <c r="C142" s="15"/>
      <c r="D142" s="50">
        <v>1</v>
      </c>
      <c r="E142" s="51">
        <v>5</v>
      </c>
      <c r="F142" s="52">
        <v>4</v>
      </c>
      <c r="G142" s="255"/>
      <c r="H142" s="256"/>
      <c r="I142" s="257"/>
      <c r="J142" s="86"/>
    </row>
    <row r="143" spans="1:10" ht="15" customHeight="1">
      <c r="A143" s="15">
        <v>44</v>
      </c>
      <c r="B143" s="9" t="s">
        <v>435</v>
      </c>
      <c r="C143" s="15"/>
      <c r="D143" s="50">
        <v>1</v>
      </c>
      <c r="E143" s="51">
        <v>5</v>
      </c>
      <c r="F143" s="52">
        <v>5</v>
      </c>
      <c r="G143" s="255"/>
      <c r="H143" s="256"/>
      <c r="I143" s="257"/>
      <c r="J143" s="86"/>
    </row>
    <row r="144" spans="1:10" ht="27.75" customHeight="1">
      <c r="A144" s="15">
        <v>45</v>
      </c>
      <c r="B144" s="9" t="s">
        <v>436</v>
      </c>
      <c r="C144" s="15"/>
      <c r="D144" s="50">
        <v>1</v>
      </c>
      <c r="E144" s="51">
        <v>5</v>
      </c>
      <c r="F144" s="52">
        <v>6</v>
      </c>
      <c r="G144" s="268">
        <f>SUM(G145:I147)</f>
        <v>2516025</v>
      </c>
      <c r="H144" s="269"/>
      <c r="I144" s="270"/>
      <c r="J144" s="85">
        <f>SUM(J145:J147)</f>
        <v>2589138</v>
      </c>
    </row>
    <row r="145" spans="1:10" ht="15" customHeight="1">
      <c r="A145" s="15" t="s">
        <v>437</v>
      </c>
      <c r="B145" s="11" t="s">
        <v>438</v>
      </c>
      <c r="C145" s="15"/>
      <c r="D145" s="50">
        <v>1</v>
      </c>
      <c r="E145" s="51">
        <v>5</v>
      </c>
      <c r="F145" s="52">
        <v>7</v>
      </c>
      <c r="G145" s="255">
        <v>1758015</v>
      </c>
      <c r="H145" s="256"/>
      <c r="I145" s="257"/>
      <c r="J145" s="86">
        <v>1388168</v>
      </c>
    </row>
    <row r="146" spans="1:10" ht="15" customHeight="1">
      <c r="A146" s="15" t="s">
        <v>439</v>
      </c>
      <c r="B146" s="11" t="s">
        <v>440</v>
      </c>
      <c r="C146" s="15"/>
      <c r="D146" s="50">
        <v>1</v>
      </c>
      <c r="E146" s="51">
        <v>5</v>
      </c>
      <c r="F146" s="52">
        <v>8</v>
      </c>
      <c r="G146" s="255"/>
      <c r="H146" s="256"/>
      <c r="I146" s="257"/>
      <c r="J146" s="86"/>
    </row>
    <row r="147" spans="1:10" ht="15" customHeight="1">
      <c r="A147" s="15" t="s">
        <v>441</v>
      </c>
      <c r="B147" s="11" t="s">
        <v>442</v>
      </c>
      <c r="C147" s="15"/>
      <c r="D147" s="50">
        <v>1</v>
      </c>
      <c r="E147" s="51">
        <v>5</v>
      </c>
      <c r="F147" s="52">
        <v>9</v>
      </c>
      <c r="G147" s="255">
        <v>758010</v>
      </c>
      <c r="H147" s="256"/>
      <c r="I147" s="257"/>
      <c r="J147" s="86">
        <v>1200970</v>
      </c>
    </row>
    <row r="148" spans="1:10" ht="15" customHeight="1">
      <c r="A148" s="15">
        <v>46</v>
      </c>
      <c r="B148" s="9" t="s">
        <v>443</v>
      </c>
      <c r="C148" s="15"/>
      <c r="D148" s="50">
        <v>1</v>
      </c>
      <c r="E148" s="51">
        <v>6</v>
      </c>
      <c r="F148" s="52">
        <v>0</v>
      </c>
      <c r="G148" s="263">
        <v>1412603</v>
      </c>
      <c r="H148" s="264"/>
      <c r="I148" s="265"/>
      <c r="J148" s="85">
        <v>9258148</v>
      </c>
    </row>
    <row r="149" spans="1:10" ht="15" customHeight="1">
      <c r="A149" s="15">
        <v>47</v>
      </c>
      <c r="B149" s="9" t="s">
        <v>444</v>
      </c>
      <c r="C149" s="15"/>
      <c r="D149" s="50">
        <v>1</v>
      </c>
      <c r="E149" s="51">
        <v>6</v>
      </c>
      <c r="F149" s="52">
        <v>1</v>
      </c>
      <c r="G149" s="255"/>
      <c r="H149" s="256"/>
      <c r="I149" s="257"/>
      <c r="J149" s="86"/>
    </row>
    <row r="150" spans="1:10" ht="15" customHeight="1">
      <c r="A150" s="15" t="s">
        <v>445</v>
      </c>
      <c r="B150" s="9" t="s">
        <v>446</v>
      </c>
      <c r="C150" s="15"/>
      <c r="D150" s="50">
        <v>1</v>
      </c>
      <c r="E150" s="51">
        <v>6</v>
      </c>
      <c r="F150" s="52">
        <v>2</v>
      </c>
      <c r="G150" s="263">
        <v>13186</v>
      </c>
      <c r="H150" s="264"/>
      <c r="I150" s="265"/>
      <c r="J150" s="85">
        <v>9083</v>
      </c>
    </row>
    <row r="151" spans="1:10" ht="15" customHeight="1">
      <c r="A151" s="15">
        <v>481</v>
      </c>
      <c r="B151" s="9" t="s">
        <v>447</v>
      </c>
      <c r="C151" s="15"/>
      <c r="D151" s="50">
        <v>1</v>
      </c>
      <c r="E151" s="51">
        <v>6</v>
      </c>
      <c r="F151" s="52">
        <v>3</v>
      </c>
      <c r="G151" s="263"/>
      <c r="H151" s="264"/>
      <c r="I151" s="265"/>
      <c r="J151" s="85"/>
    </row>
    <row r="152" spans="1:10" ht="15" customHeight="1">
      <c r="A152" s="15" t="s">
        <v>448</v>
      </c>
      <c r="B152" s="9" t="s">
        <v>449</v>
      </c>
      <c r="C152" s="15"/>
      <c r="D152" s="50">
        <v>1</v>
      </c>
      <c r="E152" s="51">
        <v>6</v>
      </c>
      <c r="F152" s="52">
        <v>4</v>
      </c>
      <c r="G152" s="263">
        <v>1304431</v>
      </c>
      <c r="H152" s="264"/>
      <c r="I152" s="265"/>
      <c r="J152" s="85">
        <v>6264335</v>
      </c>
    </row>
    <row r="153" spans="1:10" ht="15" customHeight="1">
      <c r="A153" s="15">
        <v>495</v>
      </c>
      <c r="B153" s="9" t="s">
        <v>450</v>
      </c>
      <c r="C153" s="15"/>
      <c r="D153" s="50">
        <v>1</v>
      </c>
      <c r="E153" s="51">
        <v>6</v>
      </c>
      <c r="F153" s="52">
        <v>5</v>
      </c>
      <c r="G153" s="263"/>
      <c r="H153" s="264"/>
      <c r="I153" s="265"/>
      <c r="J153" s="85"/>
    </row>
    <row r="154" spans="1:10" ht="13.5">
      <c r="A154" s="15"/>
      <c r="B154" s="9" t="s">
        <v>451</v>
      </c>
      <c r="C154" s="15"/>
      <c r="D154" s="50">
        <v>1</v>
      </c>
      <c r="E154" s="51">
        <v>6</v>
      </c>
      <c r="F154" s="52">
        <v>6</v>
      </c>
      <c r="G154" s="263">
        <f>SUM(G89,G116,G119,G127,G128,G152,G153)</f>
        <v>197867109</v>
      </c>
      <c r="H154" s="264"/>
      <c r="I154" s="265"/>
      <c r="J154" s="85">
        <f>SUM(J89,J116,J119,J127,J128,J152,J153)</f>
        <v>177639302</v>
      </c>
    </row>
    <row r="155" spans="1:10" ht="15" customHeight="1">
      <c r="A155" s="15">
        <v>89</v>
      </c>
      <c r="B155" s="11" t="s">
        <v>452</v>
      </c>
      <c r="C155" s="15"/>
      <c r="D155" s="50">
        <v>1</v>
      </c>
      <c r="E155" s="51">
        <v>6</v>
      </c>
      <c r="F155" s="52">
        <v>7</v>
      </c>
      <c r="G155" s="255">
        <v>746091</v>
      </c>
      <c r="H155" s="256"/>
      <c r="I155" s="257"/>
      <c r="J155" s="86">
        <v>734413</v>
      </c>
    </row>
    <row r="156" spans="1:10" ht="15" customHeight="1">
      <c r="A156" s="15"/>
      <c r="B156" s="11" t="s">
        <v>453</v>
      </c>
      <c r="C156" s="15"/>
      <c r="D156" s="50">
        <v>1</v>
      </c>
      <c r="E156" s="51">
        <v>6</v>
      </c>
      <c r="F156" s="52">
        <v>8</v>
      </c>
      <c r="G156" s="255">
        <f>SUM(G155,G154)</f>
        <v>198613200</v>
      </c>
      <c r="H156" s="256"/>
      <c r="I156" s="257"/>
      <c r="J156" s="86">
        <f>SUM(J155,J154)</f>
        <v>178373715</v>
      </c>
    </row>
    <row r="158" spans="1:10">
      <c r="B158" s="231"/>
      <c r="C158" s="231"/>
    </row>
    <row r="159" spans="1:10">
      <c r="B159" s="267" t="s">
        <v>59</v>
      </c>
      <c r="C159" s="267"/>
      <c r="E159" s="40"/>
      <c r="F159" s="40"/>
      <c r="G159" s="40" t="s">
        <v>253</v>
      </c>
      <c r="H159" s="40"/>
      <c r="J159" s="68" t="s">
        <v>254</v>
      </c>
    </row>
    <row r="160" spans="1:10">
      <c r="B160" s="267" t="s">
        <v>515</v>
      </c>
      <c r="C160" s="267"/>
      <c r="E160" s="231" t="s">
        <v>6</v>
      </c>
      <c r="F160" s="231"/>
      <c r="G160" s="231"/>
      <c r="H160" s="231"/>
      <c r="I160" s="68" t="s">
        <v>255</v>
      </c>
      <c r="J160" s="110" t="s">
        <v>510</v>
      </c>
    </row>
    <row r="161" spans="2:8">
      <c r="B161" s="231"/>
      <c r="C161" s="231"/>
      <c r="E161" s="231" t="s">
        <v>256</v>
      </c>
      <c r="F161" s="231"/>
      <c r="G161" s="231"/>
      <c r="H161" s="231"/>
    </row>
  </sheetData>
  <mergeCells count="100">
    <mergeCell ref="B160:C160"/>
    <mergeCell ref="E160:H160"/>
    <mergeCell ref="G144:I144"/>
    <mergeCell ref="G133:I133"/>
    <mergeCell ref="G134:I134"/>
    <mergeCell ref="G135:I135"/>
    <mergeCell ref="G136:I136"/>
    <mergeCell ref="G137:I137"/>
    <mergeCell ref="G138:I138"/>
    <mergeCell ref="G139:I139"/>
    <mergeCell ref="G140:I140"/>
    <mergeCell ref="G141:I141"/>
    <mergeCell ref="G142:I142"/>
    <mergeCell ref="B161:C161"/>
    <mergeCell ref="E161:H161"/>
    <mergeCell ref="G156:I156"/>
    <mergeCell ref="G145:I145"/>
    <mergeCell ref="G146:I146"/>
    <mergeCell ref="G147:I147"/>
    <mergeCell ref="G148:I148"/>
    <mergeCell ref="G149:I149"/>
    <mergeCell ref="G150:I150"/>
    <mergeCell ref="G151:I151"/>
    <mergeCell ref="G152:I152"/>
    <mergeCell ref="G153:I153"/>
    <mergeCell ref="G154:I154"/>
    <mergeCell ref="G155:I155"/>
    <mergeCell ref="B158:C158"/>
    <mergeCell ref="B159:C159"/>
    <mergeCell ref="G143:I143"/>
    <mergeCell ref="G132:I132"/>
    <mergeCell ref="G121:I121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31:I131"/>
    <mergeCell ref="G120:I120"/>
    <mergeCell ref="G109:I109"/>
    <mergeCell ref="G110:I110"/>
    <mergeCell ref="G111:I111"/>
    <mergeCell ref="G112:I112"/>
    <mergeCell ref="G113:I113"/>
    <mergeCell ref="G114:I114"/>
    <mergeCell ref="G115:I115"/>
    <mergeCell ref="G116:I116"/>
    <mergeCell ref="G117:I117"/>
    <mergeCell ref="G118:I118"/>
    <mergeCell ref="G119:I119"/>
    <mergeCell ref="G108:I108"/>
    <mergeCell ref="G97:I97"/>
    <mergeCell ref="G98:I98"/>
    <mergeCell ref="G99:I99"/>
    <mergeCell ref="G100:I100"/>
    <mergeCell ref="G101:I101"/>
    <mergeCell ref="G102:I102"/>
    <mergeCell ref="G103:I103"/>
    <mergeCell ref="G104:I104"/>
    <mergeCell ref="G105:I105"/>
    <mergeCell ref="G106:I106"/>
    <mergeCell ref="G107:I107"/>
    <mergeCell ref="G96:I96"/>
    <mergeCell ref="D87:F87"/>
    <mergeCell ref="G87:I87"/>
    <mergeCell ref="D88:F88"/>
    <mergeCell ref="G88:I88"/>
    <mergeCell ref="G89:I89"/>
    <mergeCell ref="G90:I90"/>
    <mergeCell ref="G91:I91"/>
    <mergeCell ref="G92:I92"/>
    <mergeCell ref="G93:I93"/>
    <mergeCell ref="G94:I94"/>
    <mergeCell ref="G95:I95"/>
    <mergeCell ref="D18:F18"/>
    <mergeCell ref="A9:J9"/>
    <mergeCell ref="A12:A16"/>
    <mergeCell ref="B12:B16"/>
    <mergeCell ref="C12:C16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D17:F17"/>
    <mergeCell ref="A10:J10"/>
    <mergeCell ref="H8:I8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1"/>
  <sheetViews>
    <sheetView topLeftCell="A65" zoomScaleSheetLayoutView="100" workbookViewId="0">
      <selection activeCell="I81" sqref="I81"/>
    </sheetView>
  </sheetViews>
  <sheetFormatPr defaultRowHeight="12.75"/>
  <cols>
    <col min="1" max="1" width="17.5703125" style="1" customWidth="1"/>
    <col min="2" max="2" width="53.85546875" style="1" customWidth="1"/>
    <col min="3" max="3" width="8.42578125" style="1" customWidth="1"/>
    <col min="4" max="4" width="5.7109375" style="1" customWidth="1"/>
    <col min="5" max="5" width="2.5703125" style="1" customWidth="1"/>
    <col min="6" max="6" width="2.7109375" style="1" customWidth="1"/>
    <col min="7" max="7" width="2.28515625" style="1" customWidth="1"/>
    <col min="8" max="8" width="12.7109375" style="1" customWidth="1"/>
    <col min="9" max="9" width="16" style="1" customWidth="1"/>
    <col min="10" max="16384" width="9.140625" style="1"/>
  </cols>
  <sheetData>
    <row r="1" spans="1:9" ht="13.5">
      <c r="I1" s="2" t="s">
        <v>62</v>
      </c>
    </row>
    <row r="2" spans="1:9" ht="13.5">
      <c r="I2" s="3" t="s">
        <v>518</v>
      </c>
    </row>
    <row r="3" spans="1:9">
      <c r="A3" s="38" t="s">
        <v>64</v>
      </c>
      <c r="B3" s="167" t="s">
        <v>65</v>
      </c>
      <c r="C3" s="168"/>
      <c r="D3" s="168"/>
      <c r="E3" s="168"/>
      <c r="F3" s="168"/>
      <c r="G3" s="168"/>
      <c r="H3" s="168"/>
      <c r="I3" s="169"/>
    </row>
    <row r="4" spans="1:9" ht="12.75" customHeight="1">
      <c r="A4" s="38" t="s">
        <v>66</v>
      </c>
      <c r="B4" s="167" t="s">
        <v>26</v>
      </c>
      <c r="C4" s="168"/>
      <c r="D4" s="168"/>
      <c r="E4" s="168"/>
      <c r="F4" s="168"/>
      <c r="G4" s="168"/>
      <c r="H4" s="168"/>
      <c r="I4" s="169"/>
    </row>
    <row r="5" spans="1:9">
      <c r="A5" s="38" t="s">
        <v>7</v>
      </c>
      <c r="B5" s="170" t="s">
        <v>512</v>
      </c>
      <c r="C5" s="171"/>
      <c r="D5" s="171"/>
      <c r="E5" s="171"/>
      <c r="F5" s="171"/>
      <c r="G5" s="171"/>
      <c r="H5" s="171"/>
      <c r="I5" s="172"/>
    </row>
    <row r="6" spans="1:9">
      <c r="A6" s="38" t="s">
        <v>67</v>
      </c>
      <c r="B6" s="170">
        <v>420059834009</v>
      </c>
      <c r="C6" s="171"/>
      <c r="D6" s="171"/>
      <c r="E6" s="171"/>
      <c r="F6" s="171"/>
      <c r="G6" s="171"/>
      <c r="H6" s="171"/>
      <c r="I6" s="172"/>
    </row>
    <row r="7" spans="1:9">
      <c r="A7" s="38" t="s">
        <v>68</v>
      </c>
      <c r="B7" s="170">
        <v>420059834009</v>
      </c>
      <c r="C7" s="171"/>
      <c r="D7" s="171"/>
      <c r="E7" s="171"/>
      <c r="F7" s="171"/>
      <c r="G7" s="171"/>
      <c r="H7" s="171"/>
      <c r="I7" s="172"/>
    </row>
    <row r="8" spans="1:9">
      <c r="F8" s="5"/>
      <c r="G8" s="5"/>
      <c r="H8" s="5"/>
      <c r="I8" s="5"/>
    </row>
    <row r="9" spans="1:9" ht="13.5" thickBot="1">
      <c r="A9" s="274" t="s">
        <v>519</v>
      </c>
      <c r="B9" s="274"/>
      <c r="C9" s="274"/>
      <c r="D9" s="274"/>
      <c r="E9" s="274"/>
      <c r="F9" s="274"/>
      <c r="G9" s="274"/>
      <c r="H9" s="274"/>
      <c r="I9" s="274"/>
    </row>
    <row r="10" spans="1:9" ht="14.25" thickTop="1" thickBot="1">
      <c r="A10" s="271" t="s">
        <v>520</v>
      </c>
      <c r="B10" s="271"/>
      <c r="C10" s="271"/>
      <c r="D10" s="271"/>
      <c r="E10" s="271"/>
      <c r="F10" s="271"/>
      <c r="G10" s="271"/>
      <c r="H10" s="271"/>
      <c r="I10" s="271"/>
    </row>
    <row r="11" spans="1:9" ht="13.5" thickTop="1">
      <c r="A11" s="121"/>
      <c r="B11" s="121"/>
      <c r="C11" s="121"/>
      <c r="D11" s="121"/>
      <c r="E11" s="121"/>
      <c r="F11" s="121"/>
      <c r="G11" s="121"/>
      <c r="H11" s="121"/>
    </row>
    <row r="12" spans="1:9">
      <c r="B12" s="233" t="s">
        <v>628</v>
      </c>
      <c r="C12" s="233"/>
      <c r="D12" s="233"/>
      <c r="E12" s="233"/>
      <c r="F12" s="233"/>
      <c r="G12" s="233"/>
      <c r="H12" s="233"/>
    </row>
    <row r="13" spans="1:9">
      <c r="I13" s="6" t="s">
        <v>457</v>
      </c>
    </row>
    <row r="14" spans="1:9" ht="12.75" customHeight="1">
      <c r="A14" s="242" t="s">
        <v>521</v>
      </c>
      <c r="B14" s="272" t="s">
        <v>522</v>
      </c>
      <c r="C14" s="273" t="s">
        <v>9</v>
      </c>
      <c r="D14" s="272" t="s">
        <v>523</v>
      </c>
      <c r="E14" s="272" t="s">
        <v>459</v>
      </c>
      <c r="F14" s="272"/>
      <c r="G14" s="272"/>
      <c r="H14" s="272" t="s">
        <v>10</v>
      </c>
      <c r="I14" s="272"/>
    </row>
    <row r="15" spans="1:9" ht="12.75" customHeight="1">
      <c r="A15" s="243"/>
      <c r="B15" s="272"/>
      <c r="C15" s="273"/>
      <c r="D15" s="272"/>
      <c r="E15" s="272"/>
      <c r="F15" s="272"/>
      <c r="G15" s="272"/>
      <c r="H15" s="272"/>
      <c r="I15" s="272"/>
    </row>
    <row r="16" spans="1:9">
      <c r="A16" s="243"/>
      <c r="B16" s="272"/>
      <c r="C16" s="273"/>
      <c r="D16" s="272"/>
      <c r="E16" s="272"/>
      <c r="F16" s="272"/>
      <c r="G16" s="272"/>
      <c r="H16" s="272"/>
      <c r="I16" s="272"/>
    </row>
    <row r="17" spans="1:9" ht="25.5" customHeight="1">
      <c r="A17" s="243"/>
      <c r="B17" s="272"/>
      <c r="C17" s="273"/>
      <c r="D17" s="272"/>
      <c r="E17" s="272"/>
      <c r="F17" s="272"/>
      <c r="G17" s="272"/>
      <c r="H17" s="272" t="s">
        <v>11</v>
      </c>
      <c r="I17" s="272" t="s">
        <v>12</v>
      </c>
    </row>
    <row r="18" spans="1:9">
      <c r="A18" s="244"/>
      <c r="B18" s="272"/>
      <c r="C18" s="273"/>
      <c r="D18" s="272"/>
      <c r="E18" s="272"/>
      <c r="F18" s="272"/>
      <c r="G18" s="272"/>
      <c r="H18" s="272"/>
      <c r="I18" s="272"/>
    </row>
    <row r="19" spans="1:9">
      <c r="A19" s="111">
        <v>1</v>
      </c>
      <c r="B19" s="111">
        <v>2</v>
      </c>
      <c r="C19" s="111">
        <v>3</v>
      </c>
      <c r="D19" s="111">
        <v>4</v>
      </c>
      <c r="E19" s="205">
        <v>5</v>
      </c>
      <c r="F19" s="205"/>
      <c r="G19" s="205"/>
      <c r="H19" s="111">
        <v>6</v>
      </c>
      <c r="I19" s="111">
        <v>7</v>
      </c>
    </row>
    <row r="20" spans="1:9" ht="15" customHeight="1">
      <c r="A20" s="111"/>
      <c r="B20" s="122" t="s">
        <v>524</v>
      </c>
      <c r="C20" s="111"/>
      <c r="D20" s="111"/>
      <c r="E20" s="205"/>
      <c r="F20" s="205"/>
      <c r="G20" s="205"/>
      <c r="H20" s="111"/>
      <c r="I20" s="111"/>
    </row>
    <row r="21" spans="1:9" ht="15" customHeight="1">
      <c r="A21" s="111" t="s">
        <v>0</v>
      </c>
      <c r="B21" s="9" t="s">
        <v>525</v>
      </c>
      <c r="C21" s="111"/>
      <c r="D21" s="111"/>
      <c r="E21" s="112">
        <v>4</v>
      </c>
      <c r="F21" s="113">
        <v>0</v>
      </c>
      <c r="G21" s="114">
        <v>1</v>
      </c>
      <c r="H21" s="123">
        <v>6897818</v>
      </c>
      <c r="I21" s="123">
        <v>5295214</v>
      </c>
    </row>
    <row r="22" spans="1:9" ht="15" customHeight="1">
      <c r="A22" s="111"/>
      <c r="B22" s="117" t="s">
        <v>526</v>
      </c>
      <c r="C22" s="111"/>
      <c r="D22" s="111"/>
      <c r="E22" s="112"/>
      <c r="F22" s="113"/>
      <c r="G22" s="114"/>
      <c r="H22" s="111"/>
      <c r="I22" s="7"/>
    </row>
    <row r="23" spans="1:9" ht="15" customHeight="1">
      <c r="A23" s="111" t="s">
        <v>1</v>
      </c>
      <c r="B23" s="117" t="s">
        <v>527</v>
      </c>
      <c r="C23" s="111"/>
      <c r="D23" s="111" t="s">
        <v>528</v>
      </c>
      <c r="E23" s="112"/>
      <c r="F23" s="113"/>
      <c r="G23" s="114"/>
      <c r="H23" s="124">
        <v>188779</v>
      </c>
      <c r="I23" s="124">
        <v>408214</v>
      </c>
    </row>
    <row r="24" spans="1:9" ht="15" customHeight="1">
      <c r="A24" s="111" t="s">
        <v>2</v>
      </c>
      <c r="B24" s="117" t="s">
        <v>529</v>
      </c>
      <c r="C24" s="111"/>
      <c r="D24" s="111" t="s">
        <v>530</v>
      </c>
      <c r="E24" s="112"/>
      <c r="F24" s="113"/>
      <c r="G24" s="114"/>
      <c r="H24" s="111"/>
      <c r="I24" s="124">
        <v>316226</v>
      </c>
    </row>
    <row r="25" spans="1:9" ht="15" customHeight="1">
      <c r="A25" s="111" t="s">
        <v>3</v>
      </c>
      <c r="B25" s="117" t="s">
        <v>531</v>
      </c>
      <c r="C25" s="111"/>
      <c r="D25" s="111" t="s">
        <v>528</v>
      </c>
      <c r="E25" s="112"/>
      <c r="F25" s="113"/>
      <c r="G25" s="114"/>
      <c r="H25" s="124">
        <v>7353539</v>
      </c>
      <c r="I25" s="124">
        <v>7006304</v>
      </c>
    </row>
    <row r="26" spans="1:9" ht="15" customHeight="1">
      <c r="A26" s="111" t="s">
        <v>4</v>
      </c>
      <c r="B26" s="117" t="s">
        <v>532</v>
      </c>
      <c r="C26" s="111"/>
      <c r="D26" s="111" t="s">
        <v>530</v>
      </c>
      <c r="E26" s="112"/>
      <c r="F26" s="113"/>
      <c r="G26" s="114"/>
      <c r="H26" s="124">
        <v>-127274</v>
      </c>
      <c r="I26" s="124">
        <v>417870</v>
      </c>
    </row>
    <row r="27" spans="1:9" ht="15" customHeight="1">
      <c r="A27" s="111" t="s">
        <v>5</v>
      </c>
      <c r="B27" s="117" t="s">
        <v>533</v>
      </c>
      <c r="C27" s="111"/>
      <c r="D27" s="111" t="s">
        <v>530</v>
      </c>
      <c r="E27" s="112"/>
      <c r="F27" s="113"/>
      <c r="G27" s="114"/>
      <c r="H27" s="111"/>
      <c r="I27" s="111"/>
    </row>
    <row r="28" spans="1:9" ht="15" customHeight="1">
      <c r="A28" s="111" t="s">
        <v>534</v>
      </c>
      <c r="B28" s="117" t="s">
        <v>535</v>
      </c>
      <c r="C28" s="111"/>
      <c r="D28" s="111" t="s">
        <v>530</v>
      </c>
      <c r="E28" s="112"/>
      <c r="F28" s="113"/>
      <c r="G28" s="114"/>
      <c r="H28" s="111"/>
      <c r="I28" s="111"/>
    </row>
    <row r="29" spans="1:9" ht="26.25" customHeight="1">
      <c r="A29" s="111" t="s">
        <v>536</v>
      </c>
      <c r="B29" s="117" t="s">
        <v>537</v>
      </c>
      <c r="C29" s="111"/>
      <c r="D29" s="111" t="s">
        <v>530</v>
      </c>
      <c r="E29" s="112"/>
      <c r="F29" s="113"/>
      <c r="G29" s="114"/>
      <c r="H29" s="124">
        <v>659182</v>
      </c>
      <c r="I29" s="124">
        <v>-685335</v>
      </c>
    </row>
    <row r="30" spans="1:9" ht="15" customHeight="1">
      <c r="A30" s="8" t="s">
        <v>538</v>
      </c>
      <c r="B30" s="9" t="s">
        <v>539</v>
      </c>
      <c r="C30" s="111"/>
      <c r="D30" s="111"/>
      <c r="E30" s="112">
        <v>4</v>
      </c>
      <c r="F30" s="113">
        <v>0</v>
      </c>
      <c r="G30" s="114">
        <v>2</v>
      </c>
      <c r="H30" s="123">
        <f>SUM(H23:H29)</f>
        <v>8074226</v>
      </c>
      <c r="I30" s="123">
        <f>SUM(I23:I29)</f>
        <v>7463279</v>
      </c>
    </row>
    <row r="31" spans="1:9" ht="15" customHeight="1">
      <c r="A31" s="111" t="s">
        <v>540</v>
      </c>
      <c r="B31" s="117" t="s">
        <v>541</v>
      </c>
      <c r="C31" s="111"/>
      <c r="D31" s="111" t="s">
        <v>530</v>
      </c>
      <c r="E31" s="113"/>
      <c r="F31" s="113"/>
      <c r="G31" s="113"/>
      <c r="H31" s="124">
        <v>321835</v>
      </c>
      <c r="I31" s="124">
        <v>-34351</v>
      </c>
    </row>
    <row r="32" spans="1:9" ht="15" customHeight="1">
      <c r="A32" s="111" t="s">
        <v>542</v>
      </c>
      <c r="B32" s="117" t="s">
        <v>543</v>
      </c>
      <c r="C32" s="111"/>
      <c r="D32" s="111" t="s">
        <v>530</v>
      </c>
      <c r="E32" s="113"/>
      <c r="F32" s="113"/>
      <c r="G32" s="113"/>
      <c r="H32" s="124">
        <v>-4090911</v>
      </c>
      <c r="I32" s="124">
        <v>2093024</v>
      </c>
    </row>
    <row r="33" spans="1:9" ht="14.25" customHeight="1">
      <c r="A33" s="111" t="s">
        <v>544</v>
      </c>
      <c r="B33" s="117" t="s">
        <v>545</v>
      </c>
      <c r="C33" s="111"/>
      <c r="D33" s="111" t="s">
        <v>530</v>
      </c>
      <c r="E33" s="113"/>
      <c r="F33" s="113"/>
      <c r="G33" s="113"/>
      <c r="H33" s="124">
        <v>-2222359</v>
      </c>
      <c r="I33" s="124">
        <v>-197283</v>
      </c>
    </row>
    <row r="34" spans="1:9" ht="15" customHeight="1">
      <c r="A34" s="111" t="s">
        <v>546</v>
      </c>
      <c r="B34" s="117" t="s">
        <v>547</v>
      </c>
      <c r="C34" s="111"/>
      <c r="D34" s="111" t="s">
        <v>530</v>
      </c>
      <c r="E34" s="113"/>
      <c r="F34" s="113"/>
      <c r="G34" s="113"/>
      <c r="H34" s="124">
        <v>-473846</v>
      </c>
      <c r="I34" s="124">
        <v>155964</v>
      </c>
    </row>
    <row r="35" spans="1:9" ht="14.25" customHeight="1">
      <c r="A35" s="111" t="s">
        <v>548</v>
      </c>
      <c r="B35" s="117" t="s">
        <v>549</v>
      </c>
      <c r="C35" s="111"/>
      <c r="D35" s="111" t="s">
        <v>530</v>
      </c>
      <c r="E35" s="113"/>
      <c r="F35" s="113"/>
      <c r="G35" s="113"/>
      <c r="H35" s="124">
        <v>1392145</v>
      </c>
      <c r="I35" s="124">
        <v>-1407442</v>
      </c>
    </row>
    <row r="36" spans="1:9" ht="15" customHeight="1">
      <c r="A36" s="111" t="s">
        <v>550</v>
      </c>
      <c r="B36" s="117" t="s">
        <v>551</v>
      </c>
      <c r="C36" s="111"/>
      <c r="D36" s="111" t="s">
        <v>530</v>
      </c>
      <c r="E36" s="113"/>
      <c r="F36" s="113"/>
      <c r="G36" s="113"/>
      <c r="H36" s="124">
        <v>824684</v>
      </c>
      <c r="I36" s="124">
        <v>108017</v>
      </c>
    </row>
    <row r="37" spans="1:9" ht="15" customHeight="1">
      <c r="A37" s="111" t="s">
        <v>552</v>
      </c>
      <c r="B37" s="117" t="s">
        <v>553</v>
      </c>
      <c r="C37" s="111"/>
      <c r="D37" s="111" t="s">
        <v>530</v>
      </c>
      <c r="E37" s="113"/>
      <c r="F37" s="113"/>
      <c r="G37" s="113"/>
      <c r="H37" s="124">
        <v>-4959904</v>
      </c>
      <c r="I37" s="124">
        <v>-2841309</v>
      </c>
    </row>
    <row r="38" spans="1:9" ht="15" customHeight="1">
      <c r="A38" s="8" t="s">
        <v>554</v>
      </c>
      <c r="B38" s="9" t="s">
        <v>555</v>
      </c>
      <c r="C38" s="111"/>
      <c r="D38" s="111"/>
      <c r="E38" s="112">
        <v>4</v>
      </c>
      <c r="F38" s="113">
        <v>0</v>
      </c>
      <c r="G38" s="114">
        <v>3</v>
      </c>
      <c r="H38" s="123">
        <f>SUM(H31:H37)</f>
        <v>-9208356</v>
      </c>
      <c r="I38" s="123">
        <f>SUM(I31:I37)</f>
        <v>-2123380</v>
      </c>
    </row>
    <row r="39" spans="1:9" ht="15" customHeight="1">
      <c r="A39" s="8" t="s">
        <v>556</v>
      </c>
      <c r="B39" s="9" t="s">
        <v>557</v>
      </c>
      <c r="C39" s="111"/>
      <c r="D39" s="111"/>
      <c r="E39" s="112">
        <v>4</v>
      </c>
      <c r="F39" s="113">
        <v>0</v>
      </c>
      <c r="G39" s="114">
        <v>4</v>
      </c>
      <c r="H39" s="123">
        <f>SUM(H21+H30+H38)</f>
        <v>5763688</v>
      </c>
      <c r="I39" s="123">
        <f>SUM(I21+I30+I38)</f>
        <v>10635113</v>
      </c>
    </row>
    <row r="40" spans="1:9" ht="15" customHeight="1">
      <c r="A40" s="111"/>
      <c r="B40" s="117" t="s">
        <v>558</v>
      </c>
      <c r="C40" s="111"/>
      <c r="D40" s="111"/>
      <c r="E40" s="113"/>
      <c r="F40" s="113"/>
      <c r="G40" s="113"/>
      <c r="H40" s="111"/>
      <c r="I40" s="111"/>
    </row>
    <row r="41" spans="1:9" ht="15" customHeight="1">
      <c r="A41" s="8" t="s">
        <v>559</v>
      </c>
      <c r="B41" s="9" t="s">
        <v>560</v>
      </c>
      <c r="C41" s="111"/>
      <c r="D41" s="111"/>
      <c r="E41" s="112">
        <v>4</v>
      </c>
      <c r="F41" s="113">
        <v>0</v>
      </c>
      <c r="G41" s="114">
        <v>5</v>
      </c>
      <c r="H41" s="123">
        <f>SUM(H42:H47)</f>
        <v>3290315</v>
      </c>
      <c r="I41" s="123">
        <f>SUM(I42:I47)</f>
        <v>1001189</v>
      </c>
    </row>
    <row r="42" spans="1:9" ht="15" customHeight="1">
      <c r="A42" s="111" t="s">
        <v>561</v>
      </c>
      <c r="B42" s="117" t="s">
        <v>562</v>
      </c>
      <c r="C42" s="111"/>
      <c r="D42" s="111" t="s">
        <v>528</v>
      </c>
      <c r="E42" s="112">
        <v>4</v>
      </c>
      <c r="F42" s="113">
        <v>0</v>
      </c>
      <c r="G42" s="114">
        <v>6</v>
      </c>
      <c r="H42" s="124">
        <v>2352422</v>
      </c>
      <c r="I42" s="124">
        <v>535145</v>
      </c>
    </row>
    <row r="43" spans="1:9" ht="15" customHeight="1">
      <c r="A43" s="111" t="s">
        <v>563</v>
      </c>
      <c r="B43" s="117" t="s">
        <v>564</v>
      </c>
      <c r="C43" s="111"/>
      <c r="D43" s="111" t="s">
        <v>528</v>
      </c>
      <c r="E43" s="112">
        <v>4</v>
      </c>
      <c r="F43" s="113">
        <v>0</v>
      </c>
      <c r="G43" s="114">
        <v>7</v>
      </c>
      <c r="H43" s="124"/>
      <c r="I43" s="124"/>
    </row>
    <row r="44" spans="1:9" ht="15" customHeight="1">
      <c r="A44" s="111" t="s">
        <v>565</v>
      </c>
      <c r="B44" s="117" t="s">
        <v>566</v>
      </c>
      <c r="C44" s="111"/>
      <c r="D44" s="111" t="s">
        <v>528</v>
      </c>
      <c r="E44" s="112">
        <v>4</v>
      </c>
      <c r="F44" s="113">
        <v>0</v>
      </c>
      <c r="G44" s="114">
        <v>8</v>
      </c>
      <c r="H44" s="124"/>
      <c r="I44" s="124"/>
    </row>
    <row r="45" spans="1:9" ht="15" customHeight="1">
      <c r="A45" s="111" t="s">
        <v>567</v>
      </c>
      <c r="B45" s="117" t="s">
        <v>568</v>
      </c>
      <c r="C45" s="111"/>
      <c r="D45" s="111" t="s">
        <v>528</v>
      </c>
      <c r="E45" s="112">
        <v>4</v>
      </c>
      <c r="F45" s="113">
        <v>0</v>
      </c>
      <c r="G45" s="114">
        <v>9</v>
      </c>
      <c r="H45" s="124">
        <v>68651</v>
      </c>
      <c r="I45" s="124">
        <v>28607</v>
      </c>
    </row>
    <row r="46" spans="1:9" ht="15" customHeight="1">
      <c r="A46" s="111" t="s">
        <v>569</v>
      </c>
      <c r="B46" s="117" t="s">
        <v>570</v>
      </c>
      <c r="C46" s="111"/>
      <c r="D46" s="111" t="s">
        <v>528</v>
      </c>
      <c r="E46" s="112">
        <v>4</v>
      </c>
      <c r="F46" s="113">
        <v>1</v>
      </c>
      <c r="G46" s="114">
        <v>0</v>
      </c>
      <c r="H46" s="124"/>
      <c r="I46" s="124"/>
    </row>
    <row r="47" spans="1:9" ht="15" customHeight="1">
      <c r="A47" s="111" t="s">
        <v>571</v>
      </c>
      <c r="B47" s="117" t="s">
        <v>13</v>
      </c>
      <c r="C47" s="111"/>
      <c r="D47" s="111" t="s">
        <v>528</v>
      </c>
      <c r="E47" s="112">
        <v>4</v>
      </c>
      <c r="F47" s="113">
        <v>1</v>
      </c>
      <c r="G47" s="114">
        <v>1</v>
      </c>
      <c r="H47" s="124">
        <v>869242</v>
      </c>
      <c r="I47" s="124">
        <v>437437</v>
      </c>
    </row>
    <row r="48" spans="1:9" ht="15" customHeight="1">
      <c r="A48" s="8" t="s">
        <v>572</v>
      </c>
      <c r="B48" s="9" t="s">
        <v>573</v>
      </c>
      <c r="C48" s="111"/>
      <c r="D48" s="111"/>
      <c r="E48" s="112">
        <v>4</v>
      </c>
      <c r="F48" s="113">
        <v>1</v>
      </c>
      <c r="G48" s="114">
        <v>2</v>
      </c>
      <c r="H48" s="123">
        <f>SUM(H49:H52)</f>
        <v>24180651</v>
      </c>
      <c r="I48" s="123">
        <f>SUM(I49:I52)</f>
        <v>14195462</v>
      </c>
    </row>
    <row r="49" spans="1:9" ht="15" customHeight="1">
      <c r="A49" s="111" t="s">
        <v>574</v>
      </c>
      <c r="B49" s="117" t="s">
        <v>575</v>
      </c>
      <c r="C49" s="111"/>
      <c r="D49" s="111" t="s">
        <v>576</v>
      </c>
      <c r="E49" s="112">
        <v>4</v>
      </c>
      <c r="F49" s="113">
        <v>1</v>
      </c>
      <c r="G49" s="114">
        <v>3</v>
      </c>
      <c r="H49" s="124">
        <v>2528451</v>
      </c>
      <c r="I49" s="124">
        <v>333932</v>
      </c>
    </row>
    <row r="50" spans="1:9" ht="15" customHeight="1">
      <c r="A50" s="111" t="s">
        <v>577</v>
      </c>
      <c r="B50" s="117" t="s">
        <v>578</v>
      </c>
      <c r="C50" s="111"/>
      <c r="D50" s="111" t="s">
        <v>576</v>
      </c>
      <c r="E50" s="112">
        <v>4</v>
      </c>
      <c r="F50" s="113">
        <v>1</v>
      </c>
      <c r="G50" s="114">
        <v>4</v>
      </c>
      <c r="H50" s="124"/>
      <c r="I50" s="124"/>
    </row>
    <row r="51" spans="1:9" ht="15" customHeight="1">
      <c r="A51" s="111" t="s">
        <v>579</v>
      </c>
      <c r="B51" s="117" t="s">
        <v>580</v>
      </c>
      <c r="C51" s="111"/>
      <c r="D51" s="111" t="s">
        <v>576</v>
      </c>
      <c r="E51" s="112">
        <v>4</v>
      </c>
      <c r="F51" s="113">
        <v>1</v>
      </c>
      <c r="G51" s="114">
        <v>5</v>
      </c>
      <c r="H51" s="124">
        <v>21652200</v>
      </c>
      <c r="I51" s="124">
        <v>12215262</v>
      </c>
    </row>
    <row r="52" spans="1:9" ht="15" customHeight="1">
      <c r="A52" s="111" t="s">
        <v>581</v>
      </c>
      <c r="B52" s="117" t="s">
        <v>14</v>
      </c>
      <c r="C52" s="111"/>
      <c r="D52" s="111" t="s">
        <v>576</v>
      </c>
      <c r="E52" s="112">
        <v>4</v>
      </c>
      <c r="F52" s="113">
        <v>1</v>
      </c>
      <c r="G52" s="114">
        <v>6</v>
      </c>
      <c r="H52" s="124"/>
      <c r="I52" s="124">
        <v>1646268</v>
      </c>
    </row>
    <row r="53" spans="1:9" ht="15" customHeight="1">
      <c r="A53" s="8">
        <v>31</v>
      </c>
      <c r="B53" s="9" t="s">
        <v>582</v>
      </c>
      <c r="C53" s="111"/>
      <c r="D53" s="111"/>
      <c r="E53" s="112">
        <v>4</v>
      </c>
      <c r="F53" s="113">
        <v>1</v>
      </c>
      <c r="G53" s="114">
        <v>7</v>
      </c>
      <c r="H53" s="124"/>
      <c r="I53" s="111"/>
    </row>
    <row r="54" spans="1:9" ht="15" customHeight="1">
      <c r="A54" s="8" t="s">
        <v>583</v>
      </c>
      <c r="B54" s="9" t="s">
        <v>584</v>
      </c>
      <c r="C54" s="111"/>
      <c r="D54" s="111"/>
      <c r="E54" s="112">
        <v>4</v>
      </c>
      <c r="F54" s="113">
        <v>1</v>
      </c>
      <c r="G54" s="114">
        <v>8</v>
      </c>
      <c r="H54" s="123">
        <f>H48-H41</f>
        <v>20890336</v>
      </c>
      <c r="I54" s="123">
        <f>I48-I41</f>
        <v>13194273</v>
      </c>
    </row>
    <row r="55" spans="1:9" ht="15" customHeight="1">
      <c r="A55" s="111"/>
      <c r="B55" s="117" t="s">
        <v>585</v>
      </c>
      <c r="C55" s="111"/>
      <c r="D55" s="111"/>
      <c r="E55" s="112"/>
      <c r="F55" s="113"/>
      <c r="G55" s="114"/>
      <c r="H55" s="111"/>
      <c r="I55" s="111"/>
    </row>
    <row r="56" spans="1:9" ht="15" customHeight="1">
      <c r="A56" s="8" t="s">
        <v>586</v>
      </c>
      <c r="B56" s="9" t="s">
        <v>587</v>
      </c>
      <c r="C56" s="111"/>
      <c r="D56" s="111"/>
      <c r="E56" s="112">
        <v>4</v>
      </c>
      <c r="F56" s="113">
        <v>1</v>
      </c>
      <c r="G56" s="114">
        <v>9</v>
      </c>
      <c r="H56" s="123">
        <f>SUM(H57:H60)</f>
        <v>111021216</v>
      </c>
      <c r="I56" s="123">
        <f>SUM(I57:I60)</f>
        <v>88427029</v>
      </c>
    </row>
    <row r="57" spans="1:9" ht="15" customHeight="1">
      <c r="A57" s="111" t="s">
        <v>588</v>
      </c>
      <c r="B57" s="117" t="s">
        <v>589</v>
      </c>
      <c r="C57" s="111"/>
      <c r="D57" s="111" t="s">
        <v>528</v>
      </c>
      <c r="E57" s="112">
        <v>4</v>
      </c>
      <c r="F57" s="113">
        <v>2</v>
      </c>
      <c r="G57" s="114">
        <v>0</v>
      </c>
      <c r="H57" s="111"/>
      <c r="I57" s="111"/>
    </row>
    <row r="58" spans="1:9" ht="15" customHeight="1">
      <c r="A58" s="111" t="s">
        <v>590</v>
      </c>
      <c r="B58" s="117" t="s">
        <v>591</v>
      </c>
      <c r="C58" s="111"/>
      <c r="D58" s="111" t="s">
        <v>528</v>
      </c>
      <c r="E58" s="112">
        <v>4</v>
      </c>
      <c r="F58" s="113">
        <v>2</v>
      </c>
      <c r="G58" s="114">
        <v>1</v>
      </c>
      <c r="H58" s="124">
        <v>11251352</v>
      </c>
      <c r="I58" s="124">
        <v>10581446</v>
      </c>
    </row>
    <row r="59" spans="1:9" ht="15" customHeight="1">
      <c r="A59" s="111" t="s">
        <v>592</v>
      </c>
      <c r="B59" s="117" t="s">
        <v>593</v>
      </c>
      <c r="C59" s="111"/>
      <c r="D59" s="111" t="s">
        <v>528</v>
      </c>
      <c r="E59" s="112">
        <v>4</v>
      </c>
      <c r="F59" s="113">
        <v>2</v>
      </c>
      <c r="G59" s="114">
        <v>2</v>
      </c>
      <c r="H59" s="124">
        <v>99510922</v>
      </c>
      <c r="I59" s="124">
        <v>66058887</v>
      </c>
    </row>
    <row r="60" spans="1:9" ht="15" customHeight="1">
      <c r="A60" s="111" t="s">
        <v>594</v>
      </c>
      <c r="B60" s="117" t="s">
        <v>15</v>
      </c>
      <c r="C60" s="111"/>
      <c r="D60" s="111" t="s">
        <v>528</v>
      </c>
      <c r="E60" s="112">
        <v>4</v>
      </c>
      <c r="F60" s="113">
        <v>2</v>
      </c>
      <c r="G60" s="114">
        <v>3</v>
      </c>
      <c r="H60" s="124">
        <v>258942</v>
      </c>
      <c r="I60" s="124">
        <v>11786696</v>
      </c>
    </row>
    <row r="61" spans="1:9" ht="15" customHeight="1">
      <c r="A61" s="8" t="s">
        <v>595</v>
      </c>
      <c r="B61" s="9" t="s">
        <v>596</v>
      </c>
      <c r="C61" s="111"/>
      <c r="D61" s="111"/>
      <c r="E61" s="112">
        <v>4</v>
      </c>
      <c r="F61" s="113">
        <v>2</v>
      </c>
      <c r="G61" s="114">
        <v>4</v>
      </c>
      <c r="H61" s="123">
        <f>SUM(H62:H67)</f>
        <v>97841256</v>
      </c>
      <c r="I61" s="123">
        <f>SUM(I62:I67)</f>
        <v>87112242</v>
      </c>
    </row>
    <row r="62" spans="1:9" ht="15" customHeight="1">
      <c r="A62" s="111" t="s">
        <v>597</v>
      </c>
      <c r="B62" s="117" t="s">
        <v>598</v>
      </c>
      <c r="C62" s="111"/>
      <c r="D62" s="111" t="s">
        <v>576</v>
      </c>
      <c r="E62" s="112">
        <v>4</v>
      </c>
      <c r="F62" s="113">
        <v>2</v>
      </c>
      <c r="G62" s="114">
        <v>5</v>
      </c>
      <c r="H62" s="124"/>
      <c r="I62" s="124">
        <v>151638</v>
      </c>
    </row>
    <row r="63" spans="1:9" ht="15" customHeight="1">
      <c r="A63" s="111" t="s">
        <v>599</v>
      </c>
      <c r="B63" s="117" t="s">
        <v>600</v>
      </c>
      <c r="C63" s="111"/>
      <c r="D63" s="111" t="s">
        <v>576</v>
      </c>
      <c r="E63" s="112">
        <v>4</v>
      </c>
      <c r="F63" s="113">
        <v>2</v>
      </c>
      <c r="G63" s="114">
        <v>6</v>
      </c>
      <c r="H63" s="124">
        <v>1742309</v>
      </c>
      <c r="I63" s="124">
        <v>16940403</v>
      </c>
    </row>
    <row r="64" spans="1:9" ht="15" customHeight="1">
      <c r="A64" s="111" t="s">
        <v>601</v>
      </c>
      <c r="B64" s="117" t="s">
        <v>602</v>
      </c>
      <c r="C64" s="111"/>
      <c r="D64" s="111" t="s">
        <v>576</v>
      </c>
      <c r="E64" s="112">
        <v>4</v>
      </c>
      <c r="F64" s="113">
        <v>2</v>
      </c>
      <c r="G64" s="114">
        <v>7</v>
      </c>
      <c r="H64" s="124">
        <v>94177024</v>
      </c>
      <c r="I64" s="124">
        <v>66786947</v>
      </c>
    </row>
    <row r="65" spans="1:9" ht="15" customHeight="1">
      <c r="A65" s="111" t="s">
        <v>603</v>
      </c>
      <c r="B65" s="117" t="s">
        <v>16</v>
      </c>
      <c r="C65" s="111"/>
      <c r="D65" s="111" t="s">
        <v>576</v>
      </c>
      <c r="E65" s="112">
        <v>4</v>
      </c>
      <c r="F65" s="113">
        <v>2</v>
      </c>
      <c r="G65" s="114">
        <v>8</v>
      </c>
      <c r="H65" s="124">
        <v>620218</v>
      </c>
      <c r="I65" s="124">
        <v>2426773</v>
      </c>
    </row>
    <row r="66" spans="1:9" ht="15" customHeight="1">
      <c r="A66" s="111" t="s">
        <v>604</v>
      </c>
      <c r="B66" s="117" t="s">
        <v>605</v>
      </c>
      <c r="C66" s="111"/>
      <c r="D66" s="111" t="s">
        <v>576</v>
      </c>
      <c r="E66" s="112">
        <v>4</v>
      </c>
      <c r="F66" s="113">
        <v>2</v>
      </c>
      <c r="G66" s="114">
        <v>9</v>
      </c>
      <c r="H66" s="124">
        <v>1301705</v>
      </c>
      <c r="I66" s="124">
        <v>806481</v>
      </c>
    </row>
    <row r="67" spans="1:9" ht="15" customHeight="1">
      <c r="A67" s="111" t="s">
        <v>606</v>
      </c>
      <c r="B67" s="117" t="s">
        <v>607</v>
      </c>
      <c r="C67" s="111"/>
      <c r="D67" s="111" t="s">
        <v>576</v>
      </c>
      <c r="E67" s="112">
        <v>4</v>
      </c>
      <c r="F67" s="113">
        <v>3</v>
      </c>
      <c r="G67" s="114">
        <v>0</v>
      </c>
      <c r="H67" s="124"/>
      <c r="I67" s="124"/>
    </row>
    <row r="68" spans="1:9" ht="15" customHeight="1">
      <c r="A68" s="8" t="s">
        <v>608</v>
      </c>
      <c r="B68" s="9" t="s">
        <v>609</v>
      </c>
      <c r="C68" s="111"/>
      <c r="D68" s="111"/>
      <c r="E68" s="112">
        <v>4</v>
      </c>
      <c r="F68" s="113">
        <v>3</v>
      </c>
      <c r="G68" s="114">
        <v>1</v>
      </c>
      <c r="H68" s="119">
        <f>H56-H61</f>
        <v>13179960</v>
      </c>
      <c r="I68" s="119">
        <f>I56-I61</f>
        <v>1314787</v>
      </c>
    </row>
    <row r="69" spans="1:9" ht="15" customHeight="1">
      <c r="A69" s="8" t="s">
        <v>610</v>
      </c>
      <c r="B69" s="9" t="s">
        <v>611</v>
      </c>
      <c r="C69" s="111"/>
      <c r="D69" s="111"/>
      <c r="E69" s="112">
        <v>4</v>
      </c>
      <c r="F69" s="113">
        <v>3</v>
      </c>
      <c r="G69" s="114">
        <v>2</v>
      </c>
      <c r="H69" s="123"/>
      <c r="I69" s="123"/>
    </row>
    <row r="70" spans="1:9" ht="15" customHeight="1">
      <c r="A70" s="8" t="s">
        <v>612</v>
      </c>
      <c r="B70" s="117" t="s">
        <v>613</v>
      </c>
      <c r="C70" s="111"/>
      <c r="D70" s="111"/>
      <c r="E70" s="112">
        <v>4</v>
      </c>
      <c r="F70" s="113">
        <v>3</v>
      </c>
      <c r="G70" s="114">
        <v>3</v>
      </c>
      <c r="H70" s="124">
        <f>+H39+H53+H68</f>
        <v>18943648</v>
      </c>
      <c r="I70" s="124">
        <f>+I39+I53+I68</f>
        <v>11949900</v>
      </c>
    </row>
    <row r="71" spans="1:9" ht="15" customHeight="1">
      <c r="A71" s="8" t="s">
        <v>614</v>
      </c>
      <c r="B71" s="117" t="s">
        <v>615</v>
      </c>
      <c r="C71" s="111"/>
      <c r="D71" s="111"/>
      <c r="E71" s="112">
        <v>4</v>
      </c>
      <c r="F71" s="113">
        <v>3</v>
      </c>
      <c r="G71" s="114">
        <v>4</v>
      </c>
      <c r="H71" s="125">
        <f>+H54+H69</f>
        <v>20890336</v>
      </c>
      <c r="I71" s="125">
        <f>SUM(I54,I69)</f>
        <v>13194273</v>
      </c>
    </row>
    <row r="72" spans="1:9" ht="15" customHeight="1">
      <c r="A72" s="8" t="s">
        <v>616</v>
      </c>
      <c r="B72" s="117" t="s">
        <v>617</v>
      </c>
      <c r="C72" s="111"/>
      <c r="D72" s="111"/>
      <c r="E72" s="112">
        <v>4</v>
      </c>
      <c r="F72" s="113">
        <v>3</v>
      </c>
      <c r="G72" s="114">
        <v>5</v>
      </c>
      <c r="H72" s="111"/>
      <c r="I72" s="111"/>
    </row>
    <row r="73" spans="1:9" ht="15" customHeight="1">
      <c r="A73" s="8" t="s">
        <v>618</v>
      </c>
      <c r="B73" s="117" t="s">
        <v>619</v>
      </c>
      <c r="C73" s="111"/>
      <c r="D73" s="111"/>
      <c r="E73" s="112">
        <v>4</v>
      </c>
      <c r="F73" s="113">
        <v>3</v>
      </c>
      <c r="G73" s="114">
        <v>6</v>
      </c>
      <c r="H73" s="125">
        <f>H71-H70</f>
        <v>1946688</v>
      </c>
      <c r="I73" s="125">
        <f>I71-I70</f>
        <v>1244373</v>
      </c>
    </row>
    <row r="74" spans="1:9" ht="15" customHeight="1">
      <c r="A74" s="8" t="s">
        <v>620</v>
      </c>
      <c r="B74" s="117" t="s">
        <v>621</v>
      </c>
      <c r="C74" s="111"/>
      <c r="D74" s="111"/>
      <c r="E74" s="112">
        <v>4</v>
      </c>
      <c r="F74" s="113">
        <v>3</v>
      </c>
      <c r="G74" s="114">
        <v>7</v>
      </c>
      <c r="H74" s="124">
        <v>6187866</v>
      </c>
      <c r="I74" s="124">
        <v>7432239</v>
      </c>
    </row>
    <row r="75" spans="1:9" ht="15" customHeight="1">
      <c r="A75" s="8" t="s">
        <v>622</v>
      </c>
      <c r="B75" s="117" t="s">
        <v>623</v>
      </c>
      <c r="C75" s="111"/>
      <c r="D75" s="111" t="s">
        <v>528</v>
      </c>
      <c r="E75" s="112">
        <v>4</v>
      </c>
      <c r="F75" s="113">
        <v>3</v>
      </c>
      <c r="G75" s="114">
        <v>8</v>
      </c>
      <c r="H75" s="111"/>
      <c r="I75" s="111"/>
    </row>
    <row r="76" spans="1:9" ht="15" customHeight="1">
      <c r="A76" s="8" t="s">
        <v>624</v>
      </c>
      <c r="B76" s="117" t="s">
        <v>625</v>
      </c>
      <c r="C76" s="111"/>
      <c r="D76" s="111" t="s">
        <v>576</v>
      </c>
      <c r="E76" s="112">
        <v>4</v>
      </c>
      <c r="F76" s="113">
        <v>3</v>
      </c>
      <c r="G76" s="114">
        <v>9</v>
      </c>
      <c r="H76" s="111"/>
      <c r="I76" s="111"/>
    </row>
    <row r="77" spans="1:9" ht="15" customHeight="1">
      <c r="A77" s="8" t="s">
        <v>626</v>
      </c>
      <c r="B77" s="117" t="s">
        <v>627</v>
      </c>
      <c r="C77" s="111"/>
      <c r="D77" s="111"/>
      <c r="E77" s="112">
        <v>4</v>
      </c>
      <c r="F77" s="113">
        <v>4</v>
      </c>
      <c r="G77" s="114">
        <v>0</v>
      </c>
      <c r="H77" s="124">
        <f>H74+H72-H73+H75-H76</f>
        <v>4241178</v>
      </c>
      <c r="I77" s="124">
        <f>I74+I72-I73+I75-I76</f>
        <v>6187866</v>
      </c>
    </row>
    <row r="79" spans="1:9" ht="13.5">
      <c r="A79" s="126"/>
      <c r="B79" s="1" t="s">
        <v>59</v>
      </c>
      <c r="C79" s="40" t="s">
        <v>253</v>
      </c>
      <c r="D79" s="40"/>
      <c r="E79" s="40"/>
      <c r="F79" s="40"/>
      <c r="I79" s="116" t="s">
        <v>254</v>
      </c>
    </row>
    <row r="80" spans="1:9" ht="13.5">
      <c r="A80" s="126"/>
      <c r="B80" s="1" t="s">
        <v>515</v>
      </c>
      <c r="C80" s="231" t="s">
        <v>6</v>
      </c>
      <c r="D80" s="231"/>
      <c r="E80" s="231"/>
      <c r="F80" s="231"/>
      <c r="H80" s="127" t="s">
        <v>255</v>
      </c>
      <c r="I80" s="115" t="s">
        <v>510</v>
      </c>
    </row>
    <row r="81" spans="3:6">
      <c r="C81" s="231" t="s">
        <v>256</v>
      </c>
      <c r="D81" s="231"/>
      <c r="E81" s="231"/>
      <c r="F81" s="231"/>
    </row>
  </sheetData>
  <mergeCells count="20">
    <mergeCell ref="A9:I9"/>
    <mergeCell ref="B3:I3"/>
    <mergeCell ref="B4:I4"/>
    <mergeCell ref="B5:I5"/>
    <mergeCell ref="B6:I6"/>
    <mergeCell ref="B7:I7"/>
    <mergeCell ref="E19:G19"/>
    <mergeCell ref="E20:G20"/>
    <mergeCell ref="C80:F80"/>
    <mergeCell ref="C81:F81"/>
    <mergeCell ref="A10:I10"/>
    <mergeCell ref="B12:H12"/>
    <mergeCell ref="A14:A18"/>
    <mergeCell ref="B14:B18"/>
    <mergeCell ref="C14:C18"/>
    <mergeCell ref="D14:D18"/>
    <mergeCell ref="E14:G18"/>
    <mergeCell ref="H14:I16"/>
    <mergeCell ref="H17:H18"/>
    <mergeCell ref="I17:I18"/>
  </mergeCells>
  <printOptions horizontalCentered="1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  <rowBreaks count="1" manualBreakCount="1">
    <brk id="32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topLeftCell="A25" zoomScale="90" zoomScaleNormal="90" workbookViewId="0">
      <selection activeCell="A34" sqref="A34"/>
    </sheetView>
  </sheetViews>
  <sheetFormatPr defaultRowHeight="12.75"/>
  <cols>
    <col min="1" max="1" width="62" style="1" customWidth="1"/>
    <col min="2" max="2" width="2.7109375" style="1" customWidth="1"/>
    <col min="3" max="3" width="2.28515625" style="1" customWidth="1"/>
    <col min="4" max="4" width="2.7109375" style="1" customWidth="1"/>
    <col min="5" max="5" width="15.7109375" style="1" customWidth="1"/>
    <col min="6" max="6" width="15.85546875" style="1" customWidth="1"/>
    <col min="7" max="10" width="15.7109375" style="1" customWidth="1"/>
    <col min="11" max="11" width="15.42578125" style="1" customWidth="1"/>
    <col min="12" max="12" width="15.7109375" style="1" bestFit="1" customWidth="1"/>
    <col min="13" max="255" width="9.140625" style="1"/>
    <col min="256" max="256" width="61.28515625" style="1" customWidth="1"/>
    <col min="257" max="257" width="2.7109375" style="1" customWidth="1"/>
    <col min="258" max="258" width="2.28515625" style="1" customWidth="1"/>
    <col min="259" max="259" width="2.7109375" style="1" customWidth="1"/>
    <col min="260" max="260" width="15.7109375" style="1" customWidth="1"/>
    <col min="261" max="261" width="15.85546875" style="1" customWidth="1"/>
    <col min="262" max="266" width="15.7109375" style="1" customWidth="1"/>
    <col min="267" max="267" width="15.42578125" style="1" customWidth="1"/>
    <col min="268" max="268" width="15.7109375" style="1" bestFit="1" customWidth="1"/>
    <col min="269" max="511" width="9.140625" style="1"/>
    <col min="512" max="512" width="61.28515625" style="1" customWidth="1"/>
    <col min="513" max="513" width="2.7109375" style="1" customWidth="1"/>
    <col min="514" max="514" width="2.28515625" style="1" customWidth="1"/>
    <col min="515" max="515" width="2.7109375" style="1" customWidth="1"/>
    <col min="516" max="516" width="15.7109375" style="1" customWidth="1"/>
    <col min="517" max="517" width="15.85546875" style="1" customWidth="1"/>
    <col min="518" max="522" width="15.7109375" style="1" customWidth="1"/>
    <col min="523" max="523" width="15.42578125" style="1" customWidth="1"/>
    <col min="524" max="524" width="15.7109375" style="1" bestFit="1" customWidth="1"/>
    <col min="525" max="767" width="9.140625" style="1"/>
    <col min="768" max="768" width="61.28515625" style="1" customWidth="1"/>
    <col min="769" max="769" width="2.7109375" style="1" customWidth="1"/>
    <col min="770" max="770" width="2.28515625" style="1" customWidth="1"/>
    <col min="771" max="771" width="2.7109375" style="1" customWidth="1"/>
    <col min="772" max="772" width="15.7109375" style="1" customWidth="1"/>
    <col min="773" max="773" width="15.85546875" style="1" customWidth="1"/>
    <col min="774" max="778" width="15.7109375" style="1" customWidth="1"/>
    <col min="779" max="779" width="15.42578125" style="1" customWidth="1"/>
    <col min="780" max="780" width="15.7109375" style="1" bestFit="1" customWidth="1"/>
    <col min="781" max="1023" width="9.140625" style="1"/>
    <col min="1024" max="1024" width="61.28515625" style="1" customWidth="1"/>
    <col min="1025" max="1025" width="2.7109375" style="1" customWidth="1"/>
    <col min="1026" max="1026" width="2.28515625" style="1" customWidth="1"/>
    <col min="1027" max="1027" width="2.7109375" style="1" customWidth="1"/>
    <col min="1028" max="1028" width="15.7109375" style="1" customWidth="1"/>
    <col min="1029" max="1029" width="15.85546875" style="1" customWidth="1"/>
    <col min="1030" max="1034" width="15.7109375" style="1" customWidth="1"/>
    <col min="1035" max="1035" width="15.42578125" style="1" customWidth="1"/>
    <col min="1036" max="1036" width="15.7109375" style="1" bestFit="1" customWidth="1"/>
    <col min="1037" max="1279" width="9.140625" style="1"/>
    <col min="1280" max="1280" width="61.28515625" style="1" customWidth="1"/>
    <col min="1281" max="1281" width="2.7109375" style="1" customWidth="1"/>
    <col min="1282" max="1282" width="2.28515625" style="1" customWidth="1"/>
    <col min="1283" max="1283" width="2.7109375" style="1" customWidth="1"/>
    <col min="1284" max="1284" width="15.7109375" style="1" customWidth="1"/>
    <col min="1285" max="1285" width="15.85546875" style="1" customWidth="1"/>
    <col min="1286" max="1290" width="15.7109375" style="1" customWidth="1"/>
    <col min="1291" max="1291" width="15.42578125" style="1" customWidth="1"/>
    <col min="1292" max="1292" width="15.7109375" style="1" bestFit="1" customWidth="1"/>
    <col min="1293" max="1535" width="9.140625" style="1"/>
    <col min="1536" max="1536" width="61.28515625" style="1" customWidth="1"/>
    <col min="1537" max="1537" width="2.7109375" style="1" customWidth="1"/>
    <col min="1538" max="1538" width="2.28515625" style="1" customWidth="1"/>
    <col min="1539" max="1539" width="2.7109375" style="1" customWidth="1"/>
    <col min="1540" max="1540" width="15.7109375" style="1" customWidth="1"/>
    <col min="1541" max="1541" width="15.85546875" style="1" customWidth="1"/>
    <col min="1542" max="1546" width="15.7109375" style="1" customWidth="1"/>
    <col min="1547" max="1547" width="15.42578125" style="1" customWidth="1"/>
    <col min="1548" max="1548" width="15.7109375" style="1" bestFit="1" customWidth="1"/>
    <col min="1549" max="1791" width="9.140625" style="1"/>
    <col min="1792" max="1792" width="61.28515625" style="1" customWidth="1"/>
    <col min="1793" max="1793" width="2.7109375" style="1" customWidth="1"/>
    <col min="1794" max="1794" width="2.28515625" style="1" customWidth="1"/>
    <col min="1795" max="1795" width="2.7109375" style="1" customWidth="1"/>
    <col min="1796" max="1796" width="15.7109375" style="1" customWidth="1"/>
    <col min="1797" max="1797" width="15.85546875" style="1" customWidth="1"/>
    <col min="1798" max="1802" width="15.7109375" style="1" customWidth="1"/>
    <col min="1803" max="1803" width="15.42578125" style="1" customWidth="1"/>
    <col min="1804" max="1804" width="15.7109375" style="1" bestFit="1" customWidth="1"/>
    <col min="1805" max="2047" width="9.140625" style="1"/>
    <col min="2048" max="2048" width="61.28515625" style="1" customWidth="1"/>
    <col min="2049" max="2049" width="2.7109375" style="1" customWidth="1"/>
    <col min="2050" max="2050" width="2.28515625" style="1" customWidth="1"/>
    <col min="2051" max="2051" width="2.7109375" style="1" customWidth="1"/>
    <col min="2052" max="2052" width="15.7109375" style="1" customWidth="1"/>
    <col min="2053" max="2053" width="15.85546875" style="1" customWidth="1"/>
    <col min="2054" max="2058" width="15.7109375" style="1" customWidth="1"/>
    <col min="2059" max="2059" width="15.42578125" style="1" customWidth="1"/>
    <col min="2060" max="2060" width="15.7109375" style="1" bestFit="1" customWidth="1"/>
    <col min="2061" max="2303" width="9.140625" style="1"/>
    <col min="2304" max="2304" width="61.28515625" style="1" customWidth="1"/>
    <col min="2305" max="2305" width="2.7109375" style="1" customWidth="1"/>
    <col min="2306" max="2306" width="2.28515625" style="1" customWidth="1"/>
    <col min="2307" max="2307" width="2.7109375" style="1" customWidth="1"/>
    <col min="2308" max="2308" width="15.7109375" style="1" customWidth="1"/>
    <col min="2309" max="2309" width="15.85546875" style="1" customWidth="1"/>
    <col min="2310" max="2314" width="15.7109375" style="1" customWidth="1"/>
    <col min="2315" max="2315" width="15.42578125" style="1" customWidth="1"/>
    <col min="2316" max="2316" width="15.7109375" style="1" bestFit="1" customWidth="1"/>
    <col min="2317" max="2559" width="9.140625" style="1"/>
    <col min="2560" max="2560" width="61.28515625" style="1" customWidth="1"/>
    <col min="2561" max="2561" width="2.7109375" style="1" customWidth="1"/>
    <col min="2562" max="2562" width="2.28515625" style="1" customWidth="1"/>
    <col min="2563" max="2563" width="2.7109375" style="1" customWidth="1"/>
    <col min="2564" max="2564" width="15.7109375" style="1" customWidth="1"/>
    <col min="2565" max="2565" width="15.85546875" style="1" customWidth="1"/>
    <col min="2566" max="2570" width="15.7109375" style="1" customWidth="1"/>
    <col min="2571" max="2571" width="15.42578125" style="1" customWidth="1"/>
    <col min="2572" max="2572" width="15.7109375" style="1" bestFit="1" customWidth="1"/>
    <col min="2573" max="2815" width="9.140625" style="1"/>
    <col min="2816" max="2816" width="61.28515625" style="1" customWidth="1"/>
    <col min="2817" max="2817" width="2.7109375" style="1" customWidth="1"/>
    <col min="2818" max="2818" width="2.28515625" style="1" customWidth="1"/>
    <col min="2819" max="2819" width="2.7109375" style="1" customWidth="1"/>
    <col min="2820" max="2820" width="15.7109375" style="1" customWidth="1"/>
    <col min="2821" max="2821" width="15.85546875" style="1" customWidth="1"/>
    <col min="2822" max="2826" width="15.7109375" style="1" customWidth="1"/>
    <col min="2827" max="2827" width="15.42578125" style="1" customWidth="1"/>
    <col min="2828" max="2828" width="15.7109375" style="1" bestFit="1" customWidth="1"/>
    <col min="2829" max="3071" width="9.140625" style="1"/>
    <col min="3072" max="3072" width="61.28515625" style="1" customWidth="1"/>
    <col min="3073" max="3073" width="2.7109375" style="1" customWidth="1"/>
    <col min="3074" max="3074" width="2.28515625" style="1" customWidth="1"/>
    <col min="3075" max="3075" width="2.7109375" style="1" customWidth="1"/>
    <col min="3076" max="3076" width="15.7109375" style="1" customWidth="1"/>
    <col min="3077" max="3077" width="15.85546875" style="1" customWidth="1"/>
    <col min="3078" max="3082" width="15.7109375" style="1" customWidth="1"/>
    <col min="3083" max="3083" width="15.42578125" style="1" customWidth="1"/>
    <col min="3084" max="3084" width="15.7109375" style="1" bestFit="1" customWidth="1"/>
    <col min="3085" max="3327" width="9.140625" style="1"/>
    <col min="3328" max="3328" width="61.28515625" style="1" customWidth="1"/>
    <col min="3329" max="3329" width="2.7109375" style="1" customWidth="1"/>
    <col min="3330" max="3330" width="2.28515625" style="1" customWidth="1"/>
    <col min="3331" max="3331" width="2.7109375" style="1" customWidth="1"/>
    <col min="3332" max="3332" width="15.7109375" style="1" customWidth="1"/>
    <col min="3333" max="3333" width="15.85546875" style="1" customWidth="1"/>
    <col min="3334" max="3338" width="15.7109375" style="1" customWidth="1"/>
    <col min="3339" max="3339" width="15.42578125" style="1" customWidth="1"/>
    <col min="3340" max="3340" width="15.7109375" style="1" bestFit="1" customWidth="1"/>
    <col min="3341" max="3583" width="9.140625" style="1"/>
    <col min="3584" max="3584" width="61.28515625" style="1" customWidth="1"/>
    <col min="3585" max="3585" width="2.7109375" style="1" customWidth="1"/>
    <col min="3586" max="3586" width="2.28515625" style="1" customWidth="1"/>
    <col min="3587" max="3587" width="2.7109375" style="1" customWidth="1"/>
    <col min="3588" max="3588" width="15.7109375" style="1" customWidth="1"/>
    <col min="3589" max="3589" width="15.85546875" style="1" customWidth="1"/>
    <col min="3590" max="3594" width="15.7109375" style="1" customWidth="1"/>
    <col min="3595" max="3595" width="15.42578125" style="1" customWidth="1"/>
    <col min="3596" max="3596" width="15.7109375" style="1" bestFit="1" customWidth="1"/>
    <col min="3597" max="3839" width="9.140625" style="1"/>
    <col min="3840" max="3840" width="61.28515625" style="1" customWidth="1"/>
    <col min="3841" max="3841" width="2.7109375" style="1" customWidth="1"/>
    <col min="3842" max="3842" width="2.28515625" style="1" customWidth="1"/>
    <col min="3843" max="3843" width="2.7109375" style="1" customWidth="1"/>
    <col min="3844" max="3844" width="15.7109375" style="1" customWidth="1"/>
    <col min="3845" max="3845" width="15.85546875" style="1" customWidth="1"/>
    <col min="3846" max="3850" width="15.7109375" style="1" customWidth="1"/>
    <col min="3851" max="3851" width="15.42578125" style="1" customWidth="1"/>
    <col min="3852" max="3852" width="15.7109375" style="1" bestFit="1" customWidth="1"/>
    <col min="3853" max="4095" width="9.140625" style="1"/>
    <col min="4096" max="4096" width="61.28515625" style="1" customWidth="1"/>
    <col min="4097" max="4097" width="2.7109375" style="1" customWidth="1"/>
    <col min="4098" max="4098" width="2.28515625" style="1" customWidth="1"/>
    <col min="4099" max="4099" width="2.7109375" style="1" customWidth="1"/>
    <col min="4100" max="4100" width="15.7109375" style="1" customWidth="1"/>
    <col min="4101" max="4101" width="15.85546875" style="1" customWidth="1"/>
    <col min="4102" max="4106" width="15.7109375" style="1" customWidth="1"/>
    <col min="4107" max="4107" width="15.42578125" style="1" customWidth="1"/>
    <col min="4108" max="4108" width="15.7109375" style="1" bestFit="1" customWidth="1"/>
    <col min="4109" max="4351" width="9.140625" style="1"/>
    <col min="4352" max="4352" width="61.28515625" style="1" customWidth="1"/>
    <col min="4353" max="4353" width="2.7109375" style="1" customWidth="1"/>
    <col min="4354" max="4354" width="2.28515625" style="1" customWidth="1"/>
    <col min="4355" max="4355" width="2.7109375" style="1" customWidth="1"/>
    <col min="4356" max="4356" width="15.7109375" style="1" customWidth="1"/>
    <col min="4357" max="4357" width="15.85546875" style="1" customWidth="1"/>
    <col min="4358" max="4362" width="15.7109375" style="1" customWidth="1"/>
    <col min="4363" max="4363" width="15.42578125" style="1" customWidth="1"/>
    <col min="4364" max="4364" width="15.7109375" style="1" bestFit="1" customWidth="1"/>
    <col min="4365" max="4607" width="9.140625" style="1"/>
    <col min="4608" max="4608" width="61.28515625" style="1" customWidth="1"/>
    <col min="4609" max="4609" width="2.7109375" style="1" customWidth="1"/>
    <col min="4610" max="4610" width="2.28515625" style="1" customWidth="1"/>
    <col min="4611" max="4611" width="2.7109375" style="1" customWidth="1"/>
    <col min="4612" max="4612" width="15.7109375" style="1" customWidth="1"/>
    <col min="4613" max="4613" width="15.85546875" style="1" customWidth="1"/>
    <col min="4614" max="4618" width="15.7109375" style="1" customWidth="1"/>
    <col min="4619" max="4619" width="15.42578125" style="1" customWidth="1"/>
    <col min="4620" max="4620" width="15.7109375" style="1" bestFit="1" customWidth="1"/>
    <col min="4621" max="4863" width="9.140625" style="1"/>
    <col min="4864" max="4864" width="61.28515625" style="1" customWidth="1"/>
    <col min="4865" max="4865" width="2.7109375" style="1" customWidth="1"/>
    <col min="4866" max="4866" width="2.28515625" style="1" customWidth="1"/>
    <col min="4867" max="4867" width="2.7109375" style="1" customWidth="1"/>
    <col min="4868" max="4868" width="15.7109375" style="1" customWidth="1"/>
    <col min="4869" max="4869" width="15.85546875" style="1" customWidth="1"/>
    <col min="4870" max="4874" width="15.7109375" style="1" customWidth="1"/>
    <col min="4875" max="4875" width="15.42578125" style="1" customWidth="1"/>
    <col min="4876" max="4876" width="15.7109375" style="1" bestFit="1" customWidth="1"/>
    <col min="4877" max="5119" width="9.140625" style="1"/>
    <col min="5120" max="5120" width="61.28515625" style="1" customWidth="1"/>
    <col min="5121" max="5121" width="2.7109375" style="1" customWidth="1"/>
    <col min="5122" max="5122" width="2.28515625" style="1" customWidth="1"/>
    <col min="5123" max="5123" width="2.7109375" style="1" customWidth="1"/>
    <col min="5124" max="5124" width="15.7109375" style="1" customWidth="1"/>
    <col min="5125" max="5125" width="15.85546875" style="1" customWidth="1"/>
    <col min="5126" max="5130" width="15.7109375" style="1" customWidth="1"/>
    <col min="5131" max="5131" width="15.42578125" style="1" customWidth="1"/>
    <col min="5132" max="5132" width="15.7109375" style="1" bestFit="1" customWidth="1"/>
    <col min="5133" max="5375" width="9.140625" style="1"/>
    <col min="5376" max="5376" width="61.28515625" style="1" customWidth="1"/>
    <col min="5377" max="5377" width="2.7109375" style="1" customWidth="1"/>
    <col min="5378" max="5378" width="2.28515625" style="1" customWidth="1"/>
    <col min="5379" max="5379" width="2.7109375" style="1" customWidth="1"/>
    <col min="5380" max="5380" width="15.7109375" style="1" customWidth="1"/>
    <col min="5381" max="5381" width="15.85546875" style="1" customWidth="1"/>
    <col min="5382" max="5386" width="15.7109375" style="1" customWidth="1"/>
    <col min="5387" max="5387" width="15.42578125" style="1" customWidth="1"/>
    <col min="5388" max="5388" width="15.7109375" style="1" bestFit="1" customWidth="1"/>
    <col min="5389" max="5631" width="9.140625" style="1"/>
    <col min="5632" max="5632" width="61.28515625" style="1" customWidth="1"/>
    <col min="5633" max="5633" width="2.7109375" style="1" customWidth="1"/>
    <col min="5634" max="5634" width="2.28515625" style="1" customWidth="1"/>
    <col min="5635" max="5635" width="2.7109375" style="1" customWidth="1"/>
    <col min="5636" max="5636" width="15.7109375" style="1" customWidth="1"/>
    <col min="5637" max="5637" width="15.85546875" style="1" customWidth="1"/>
    <col min="5638" max="5642" width="15.7109375" style="1" customWidth="1"/>
    <col min="5643" max="5643" width="15.42578125" style="1" customWidth="1"/>
    <col min="5644" max="5644" width="15.7109375" style="1" bestFit="1" customWidth="1"/>
    <col min="5645" max="5887" width="9.140625" style="1"/>
    <col min="5888" max="5888" width="61.28515625" style="1" customWidth="1"/>
    <col min="5889" max="5889" width="2.7109375" style="1" customWidth="1"/>
    <col min="5890" max="5890" width="2.28515625" style="1" customWidth="1"/>
    <col min="5891" max="5891" width="2.7109375" style="1" customWidth="1"/>
    <col min="5892" max="5892" width="15.7109375" style="1" customWidth="1"/>
    <col min="5893" max="5893" width="15.85546875" style="1" customWidth="1"/>
    <col min="5894" max="5898" width="15.7109375" style="1" customWidth="1"/>
    <col min="5899" max="5899" width="15.42578125" style="1" customWidth="1"/>
    <col min="5900" max="5900" width="15.7109375" style="1" bestFit="1" customWidth="1"/>
    <col min="5901" max="6143" width="9.140625" style="1"/>
    <col min="6144" max="6144" width="61.28515625" style="1" customWidth="1"/>
    <col min="6145" max="6145" width="2.7109375" style="1" customWidth="1"/>
    <col min="6146" max="6146" width="2.28515625" style="1" customWidth="1"/>
    <col min="6147" max="6147" width="2.7109375" style="1" customWidth="1"/>
    <col min="6148" max="6148" width="15.7109375" style="1" customWidth="1"/>
    <col min="6149" max="6149" width="15.85546875" style="1" customWidth="1"/>
    <col min="6150" max="6154" width="15.7109375" style="1" customWidth="1"/>
    <col min="6155" max="6155" width="15.42578125" style="1" customWidth="1"/>
    <col min="6156" max="6156" width="15.7109375" style="1" bestFit="1" customWidth="1"/>
    <col min="6157" max="6399" width="9.140625" style="1"/>
    <col min="6400" max="6400" width="61.28515625" style="1" customWidth="1"/>
    <col min="6401" max="6401" width="2.7109375" style="1" customWidth="1"/>
    <col min="6402" max="6402" width="2.28515625" style="1" customWidth="1"/>
    <col min="6403" max="6403" width="2.7109375" style="1" customWidth="1"/>
    <col min="6404" max="6404" width="15.7109375" style="1" customWidth="1"/>
    <col min="6405" max="6405" width="15.85546875" style="1" customWidth="1"/>
    <col min="6406" max="6410" width="15.7109375" style="1" customWidth="1"/>
    <col min="6411" max="6411" width="15.42578125" style="1" customWidth="1"/>
    <col min="6412" max="6412" width="15.7109375" style="1" bestFit="1" customWidth="1"/>
    <col min="6413" max="6655" width="9.140625" style="1"/>
    <col min="6656" max="6656" width="61.28515625" style="1" customWidth="1"/>
    <col min="6657" max="6657" width="2.7109375" style="1" customWidth="1"/>
    <col min="6658" max="6658" width="2.28515625" style="1" customWidth="1"/>
    <col min="6659" max="6659" width="2.7109375" style="1" customWidth="1"/>
    <col min="6660" max="6660" width="15.7109375" style="1" customWidth="1"/>
    <col min="6661" max="6661" width="15.85546875" style="1" customWidth="1"/>
    <col min="6662" max="6666" width="15.7109375" style="1" customWidth="1"/>
    <col min="6667" max="6667" width="15.42578125" style="1" customWidth="1"/>
    <col min="6668" max="6668" width="15.7109375" style="1" bestFit="1" customWidth="1"/>
    <col min="6669" max="6911" width="9.140625" style="1"/>
    <col min="6912" max="6912" width="61.28515625" style="1" customWidth="1"/>
    <col min="6913" max="6913" width="2.7109375" style="1" customWidth="1"/>
    <col min="6914" max="6914" width="2.28515625" style="1" customWidth="1"/>
    <col min="6915" max="6915" width="2.7109375" style="1" customWidth="1"/>
    <col min="6916" max="6916" width="15.7109375" style="1" customWidth="1"/>
    <col min="6917" max="6917" width="15.85546875" style="1" customWidth="1"/>
    <col min="6918" max="6922" width="15.7109375" style="1" customWidth="1"/>
    <col min="6923" max="6923" width="15.42578125" style="1" customWidth="1"/>
    <col min="6924" max="6924" width="15.7109375" style="1" bestFit="1" customWidth="1"/>
    <col min="6925" max="7167" width="9.140625" style="1"/>
    <col min="7168" max="7168" width="61.28515625" style="1" customWidth="1"/>
    <col min="7169" max="7169" width="2.7109375" style="1" customWidth="1"/>
    <col min="7170" max="7170" width="2.28515625" style="1" customWidth="1"/>
    <col min="7171" max="7171" width="2.7109375" style="1" customWidth="1"/>
    <col min="7172" max="7172" width="15.7109375" style="1" customWidth="1"/>
    <col min="7173" max="7173" width="15.85546875" style="1" customWidth="1"/>
    <col min="7174" max="7178" width="15.7109375" style="1" customWidth="1"/>
    <col min="7179" max="7179" width="15.42578125" style="1" customWidth="1"/>
    <col min="7180" max="7180" width="15.7109375" style="1" bestFit="1" customWidth="1"/>
    <col min="7181" max="7423" width="9.140625" style="1"/>
    <col min="7424" max="7424" width="61.28515625" style="1" customWidth="1"/>
    <col min="7425" max="7425" width="2.7109375" style="1" customWidth="1"/>
    <col min="7426" max="7426" width="2.28515625" style="1" customWidth="1"/>
    <col min="7427" max="7427" width="2.7109375" style="1" customWidth="1"/>
    <col min="7428" max="7428" width="15.7109375" style="1" customWidth="1"/>
    <col min="7429" max="7429" width="15.85546875" style="1" customWidth="1"/>
    <col min="7430" max="7434" width="15.7109375" style="1" customWidth="1"/>
    <col min="7435" max="7435" width="15.42578125" style="1" customWidth="1"/>
    <col min="7436" max="7436" width="15.7109375" style="1" bestFit="1" customWidth="1"/>
    <col min="7437" max="7679" width="9.140625" style="1"/>
    <col min="7680" max="7680" width="61.28515625" style="1" customWidth="1"/>
    <col min="7681" max="7681" width="2.7109375" style="1" customWidth="1"/>
    <col min="7682" max="7682" width="2.28515625" style="1" customWidth="1"/>
    <col min="7683" max="7683" width="2.7109375" style="1" customWidth="1"/>
    <col min="7684" max="7684" width="15.7109375" style="1" customWidth="1"/>
    <col min="7685" max="7685" width="15.85546875" style="1" customWidth="1"/>
    <col min="7686" max="7690" width="15.7109375" style="1" customWidth="1"/>
    <col min="7691" max="7691" width="15.42578125" style="1" customWidth="1"/>
    <col min="7692" max="7692" width="15.7109375" style="1" bestFit="1" customWidth="1"/>
    <col min="7693" max="7935" width="9.140625" style="1"/>
    <col min="7936" max="7936" width="61.28515625" style="1" customWidth="1"/>
    <col min="7937" max="7937" width="2.7109375" style="1" customWidth="1"/>
    <col min="7938" max="7938" width="2.28515625" style="1" customWidth="1"/>
    <col min="7939" max="7939" width="2.7109375" style="1" customWidth="1"/>
    <col min="7940" max="7940" width="15.7109375" style="1" customWidth="1"/>
    <col min="7941" max="7941" width="15.85546875" style="1" customWidth="1"/>
    <col min="7942" max="7946" width="15.7109375" style="1" customWidth="1"/>
    <col min="7947" max="7947" width="15.42578125" style="1" customWidth="1"/>
    <col min="7948" max="7948" width="15.7109375" style="1" bestFit="1" customWidth="1"/>
    <col min="7949" max="8191" width="9.140625" style="1"/>
    <col min="8192" max="8192" width="61.28515625" style="1" customWidth="1"/>
    <col min="8193" max="8193" width="2.7109375" style="1" customWidth="1"/>
    <col min="8194" max="8194" width="2.28515625" style="1" customWidth="1"/>
    <col min="8195" max="8195" width="2.7109375" style="1" customWidth="1"/>
    <col min="8196" max="8196" width="15.7109375" style="1" customWidth="1"/>
    <col min="8197" max="8197" width="15.85546875" style="1" customWidth="1"/>
    <col min="8198" max="8202" width="15.7109375" style="1" customWidth="1"/>
    <col min="8203" max="8203" width="15.42578125" style="1" customWidth="1"/>
    <col min="8204" max="8204" width="15.7109375" style="1" bestFit="1" customWidth="1"/>
    <col min="8205" max="8447" width="9.140625" style="1"/>
    <col min="8448" max="8448" width="61.28515625" style="1" customWidth="1"/>
    <col min="8449" max="8449" width="2.7109375" style="1" customWidth="1"/>
    <col min="8450" max="8450" width="2.28515625" style="1" customWidth="1"/>
    <col min="8451" max="8451" width="2.7109375" style="1" customWidth="1"/>
    <col min="8452" max="8452" width="15.7109375" style="1" customWidth="1"/>
    <col min="8453" max="8453" width="15.85546875" style="1" customWidth="1"/>
    <col min="8454" max="8458" width="15.7109375" style="1" customWidth="1"/>
    <col min="8459" max="8459" width="15.42578125" style="1" customWidth="1"/>
    <col min="8460" max="8460" width="15.7109375" style="1" bestFit="1" customWidth="1"/>
    <col min="8461" max="8703" width="9.140625" style="1"/>
    <col min="8704" max="8704" width="61.28515625" style="1" customWidth="1"/>
    <col min="8705" max="8705" width="2.7109375" style="1" customWidth="1"/>
    <col min="8706" max="8706" width="2.28515625" style="1" customWidth="1"/>
    <col min="8707" max="8707" width="2.7109375" style="1" customWidth="1"/>
    <col min="8708" max="8708" width="15.7109375" style="1" customWidth="1"/>
    <col min="8709" max="8709" width="15.85546875" style="1" customWidth="1"/>
    <col min="8710" max="8714" width="15.7109375" style="1" customWidth="1"/>
    <col min="8715" max="8715" width="15.42578125" style="1" customWidth="1"/>
    <col min="8716" max="8716" width="15.7109375" style="1" bestFit="1" customWidth="1"/>
    <col min="8717" max="8959" width="9.140625" style="1"/>
    <col min="8960" max="8960" width="61.28515625" style="1" customWidth="1"/>
    <col min="8961" max="8961" width="2.7109375" style="1" customWidth="1"/>
    <col min="8962" max="8962" width="2.28515625" style="1" customWidth="1"/>
    <col min="8963" max="8963" width="2.7109375" style="1" customWidth="1"/>
    <col min="8964" max="8964" width="15.7109375" style="1" customWidth="1"/>
    <col min="8965" max="8965" width="15.85546875" style="1" customWidth="1"/>
    <col min="8966" max="8970" width="15.7109375" style="1" customWidth="1"/>
    <col min="8971" max="8971" width="15.42578125" style="1" customWidth="1"/>
    <col min="8972" max="8972" width="15.7109375" style="1" bestFit="1" customWidth="1"/>
    <col min="8973" max="9215" width="9.140625" style="1"/>
    <col min="9216" max="9216" width="61.28515625" style="1" customWidth="1"/>
    <col min="9217" max="9217" width="2.7109375" style="1" customWidth="1"/>
    <col min="9218" max="9218" width="2.28515625" style="1" customWidth="1"/>
    <col min="9219" max="9219" width="2.7109375" style="1" customWidth="1"/>
    <col min="9220" max="9220" width="15.7109375" style="1" customWidth="1"/>
    <col min="9221" max="9221" width="15.85546875" style="1" customWidth="1"/>
    <col min="9222" max="9226" width="15.7109375" style="1" customWidth="1"/>
    <col min="9227" max="9227" width="15.42578125" style="1" customWidth="1"/>
    <col min="9228" max="9228" width="15.7109375" style="1" bestFit="1" customWidth="1"/>
    <col min="9229" max="9471" width="9.140625" style="1"/>
    <col min="9472" max="9472" width="61.28515625" style="1" customWidth="1"/>
    <col min="9473" max="9473" width="2.7109375" style="1" customWidth="1"/>
    <col min="9474" max="9474" width="2.28515625" style="1" customWidth="1"/>
    <col min="9475" max="9475" width="2.7109375" style="1" customWidth="1"/>
    <col min="9476" max="9476" width="15.7109375" style="1" customWidth="1"/>
    <col min="9477" max="9477" width="15.85546875" style="1" customWidth="1"/>
    <col min="9478" max="9482" width="15.7109375" style="1" customWidth="1"/>
    <col min="9483" max="9483" width="15.42578125" style="1" customWidth="1"/>
    <col min="9484" max="9484" width="15.7109375" style="1" bestFit="1" customWidth="1"/>
    <col min="9485" max="9727" width="9.140625" style="1"/>
    <col min="9728" max="9728" width="61.28515625" style="1" customWidth="1"/>
    <col min="9729" max="9729" width="2.7109375" style="1" customWidth="1"/>
    <col min="9730" max="9730" width="2.28515625" style="1" customWidth="1"/>
    <col min="9731" max="9731" width="2.7109375" style="1" customWidth="1"/>
    <col min="9732" max="9732" width="15.7109375" style="1" customWidth="1"/>
    <col min="9733" max="9733" width="15.85546875" style="1" customWidth="1"/>
    <col min="9734" max="9738" width="15.7109375" style="1" customWidth="1"/>
    <col min="9739" max="9739" width="15.42578125" style="1" customWidth="1"/>
    <col min="9740" max="9740" width="15.7109375" style="1" bestFit="1" customWidth="1"/>
    <col min="9741" max="9983" width="9.140625" style="1"/>
    <col min="9984" max="9984" width="61.28515625" style="1" customWidth="1"/>
    <col min="9985" max="9985" width="2.7109375" style="1" customWidth="1"/>
    <col min="9986" max="9986" width="2.28515625" style="1" customWidth="1"/>
    <col min="9987" max="9987" width="2.7109375" style="1" customWidth="1"/>
    <col min="9988" max="9988" width="15.7109375" style="1" customWidth="1"/>
    <col min="9989" max="9989" width="15.85546875" style="1" customWidth="1"/>
    <col min="9990" max="9994" width="15.7109375" style="1" customWidth="1"/>
    <col min="9995" max="9995" width="15.42578125" style="1" customWidth="1"/>
    <col min="9996" max="9996" width="15.7109375" style="1" bestFit="1" customWidth="1"/>
    <col min="9997" max="10239" width="9.140625" style="1"/>
    <col min="10240" max="10240" width="61.28515625" style="1" customWidth="1"/>
    <col min="10241" max="10241" width="2.7109375" style="1" customWidth="1"/>
    <col min="10242" max="10242" width="2.28515625" style="1" customWidth="1"/>
    <col min="10243" max="10243" width="2.7109375" style="1" customWidth="1"/>
    <col min="10244" max="10244" width="15.7109375" style="1" customWidth="1"/>
    <col min="10245" max="10245" width="15.85546875" style="1" customWidth="1"/>
    <col min="10246" max="10250" width="15.7109375" style="1" customWidth="1"/>
    <col min="10251" max="10251" width="15.42578125" style="1" customWidth="1"/>
    <col min="10252" max="10252" width="15.7109375" style="1" bestFit="1" customWidth="1"/>
    <col min="10253" max="10495" width="9.140625" style="1"/>
    <col min="10496" max="10496" width="61.28515625" style="1" customWidth="1"/>
    <col min="10497" max="10497" width="2.7109375" style="1" customWidth="1"/>
    <col min="10498" max="10498" width="2.28515625" style="1" customWidth="1"/>
    <col min="10499" max="10499" width="2.7109375" style="1" customWidth="1"/>
    <col min="10500" max="10500" width="15.7109375" style="1" customWidth="1"/>
    <col min="10501" max="10501" width="15.85546875" style="1" customWidth="1"/>
    <col min="10502" max="10506" width="15.7109375" style="1" customWidth="1"/>
    <col min="10507" max="10507" width="15.42578125" style="1" customWidth="1"/>
    <col min="10508" max="10508" width="15.7109375" style="1" bestFit="1" customWidth="1"/>
    <col min="10509" max="10751" width="9.140625" style="1"/>
    <col min="10752" max="10752" width="61.28515625" style="1" customWidth="1"/>
    <col min="10753" max="10753" width="2.7109375" style="1" customWidth="1"/>
    <col min="10754" max="10754" width="2.28515625" style="1" customWidth="1"/>
    <col min="10755" max="10755" width="2.7109375" style="1" customWidth="1"/>
    <col min="10756" max="10756" width="15.7109375" style="1" customWidth="1"/>
    <col min="10757" max="10757" width="15.85546875" style="1" customWidth="1"/>
    <col min="10758" max="10762" width="15.7109375" style="1" customWidth="1"/>
    <col min="10763" max="10763" width="15.42578125" style="1" customWidth="1"/>
    <col min="10764" max="10764" width="15.7109375" style="1" bestFit="1" customWidth="1"/>
    <col min="10765" max="11007" width="9.140625" style="1"/>
    <col min="11008" max="11008" width="61.28515625" style="1" customWidth="1"/>
    <col min="11009" max="11009" width="2.7109375" style="1" customWidth="1"/>
    <col min="11010" max="11010" width="2.28515625" style="1" customWidth="1"/>
    <col min="11011" max="11011" width="2.7109375" style="1" customWidth="1"/>
    <col min="11012" max="11012" width="15.7109375" style="1" customWidth="1"/>
    <col min="11013" max="11013" width="15.85546875" style="1" customWidth="1"/>
    <col min="11014" max="11018" width="15.7109375" style="1" customWidth="1"/>
    <col min="11019" max="11019" width="15.42578125" style="1" customWidth="1"/>
    <col min="11020" max="11020" width="15.7109375" style="1" bestFit="1" customWidth="1"/>
    <col min="11021" max="11263" width="9.140625" style="1"/>
    <col min="11264" max="11264" width="61.28515625" style="1" customWidth="1"/>
    <col min="11265" max="11265" width="2.7109375" style="1" customWidth="1"/>
    <col min="11266" max="11266" width="2.28515625" style="1" customWidth="1"/>
    <col min="11267" max="11267" width="2.7109375" style="1" customWidth="1"/>
    <col min="11268" max="11268" width="15.7109375" style="1" customWidth="1"/>
    <col min="11269" max="11269" width="15.85546875" style="1" customWidth="1"/>
    <col min="11270" max="11274" width="15.7109375" style="1" customWidth="1"/>
    <col min="11275" max="11275" width="15.42578125" style="1" customWidth="1"/>
    <col min="11276" max="11276" width="15.7109375" style="1" bestFit="1" customWidth="1"/>
    <col min="11277" max="11519" width="9.140625" style="1"/>
    <col min="11520" max="11520" width="61.28515625" style="1" customWidth="1"/>
    <col min="11521" max="11521" width="2.7109375" style="1" customWidth="1"/>
    <col min="11522" max="11522" width="2.28515625" style="1" customWidth="1"/>
    <col min="11523" max="11523" width="2.7109375" style="1" customWidth="1"/>
    <col min="11524" max="11524" width="15.7109375" style="1" customWidth="1"/>
    <col min="11525" max="11525" width="15.85546875" style="1" customWidth="1"/>
    <col min="11526" max="11530" width="15.7109375" style="1" customWidth="1"/>
    <col min="11531" max="11531" width="15.42578125" style="1" customWidth="1"/>
    <col min="11532" max="11532" width="15.7109375" style="1" bestFit="1" customWidth="1"/>
    <col min="11533" max="11775" width="9.140625" style="1"/>
    <col min="11776" max="11776" width="61.28515625" style="1" customWidth="1"/>
    <col min="11777" max="11777" width="2.7109375" style="1" customWidth="1"/>
    <col min="11778" max="11778" width="2.28515625" style="1" customWidth="1"/>
    <col min="11779" max="11779" width="2.7109375" style="1" customWidth="1"/>
    <col min="11780" max="11780" width="15.7109375" style="1" customWidth="1"/>
    <col min="11781" max="11781" width="15.85546875" style="1" customWidth="1"/>
    <col min="11782" max="11786" width="15.7109375" style="1" customWidth="1"/>
    <col min="11787" max="11787" width="15.42578125" style="1" customWidth="1"/>
    <col min="11788" max="11788" width="15.7109375" style="1" bestFit="1" customWidth="1"/>
    <col min="11789" max="12031" width="9.140625" style="1"/>
    <col min="12032" max="12032" width="61.28515625" style="1" customWidth="1"/>
    <col min="12033" max="12033" width="2.7109375" style="1" customWidth="1"/>
    <col min="12034" max="12034" width="2.28515625" style="1" customWidth="1"/>
    <col min="12035" max="12035" width="2.7109375" style="1" customWidth="1"/>
    <col min="12036" max="12036" width="15.7109375" style="1" customWidth="1"/>
    <col min="12037" max="12037" width="15.85546875" style="1" customWidth="1"/>
    <col min="12038" max="12042" width="15.7109375" style="1" customWidth="1"/>
    <col min="12043" max="12043" width="15.42578125" style="1" customWidth="1"/>
    <col min="12044" max="12044" width="15.7109375" style="1" bestFit="1" customWidth="1"/>
    <col min="12045" max="12287" width="9.140625" style="1"/>
    <col min="12288" max="12288" width="61.28515625" style="1" customWidth="1"/>
    <col min="12289" max="12289" width="2.7109375" style="1" customWidth="1"/>
    <col min="12290" max="12290" width="2.28515625" style="1" customWidth="1"/>
    <col min="12291" max="12291" width="2.7109375" style="1" customWidth="1"/>
    <col min="12292" max="12292" width="15.7109375" style="1" customWidth="1"/>
    <col min="12293" max="12293" width="15.85546875" style="1" customWidth="1"/>
    <col min="12294" max="12298" width="15.7109375" style="1" customWidth="1"/>
    <col min="12299" max="12299" width="15.42578125" style="1" customWidth="1"/>
    <col min="12300" max="12300" width="15.7109375" style="1" bestFit="1" customWidth="1"/>
    <col min="12301" max="12543" width="9.140625" style="1"/>
    <col min="12544" max="12544" width="61.28515625" style="1" customWidth="1"/>
    <col min="12545" max="12545" width="2.7109375" style="1" customWidth="1"/>
    <col min="12546" max="12546" width="2.28515625" style="1" customWidth="1"/>
    <col min="12547" max="12547" width="2.7109375" style="1" customWidth="1"/>
    <col min="12548" max="12548" width="15.7109375" style="1" customWidth="1"/>
    <col min="12549" max="12549" width="15.85546875" style="1" customWidth="1"/>
    <col min="12550" max="12554" width="15.7109375" style="1" customWidth="1"/>
    <col min="12555" max="12555" width="15.42578125" style="1" customWidth="1"/>
    <col min="12556" max="12556" width="15.7109375" style="1" bestFit="1" customWidth="1"/>
    <col min="12557" max="12799" width="9.140625" style="1"/>
    <col min="12800" max="12800" width="61.28515625" style="1" customWidth="1"/>
    <col min="12801" max="12801" width="2.7109375" style="1" customWidth="1"/>
    <col min="12802" max="12802" width="2.28515625" style="1" customWidth="1"/>
    <col min="12803" max="12803" width="2.7109375" style="1" customWidth="1"/>
    <col min="12804" max="12804" width="15.7109375" style="1" customWidth="1"/>
    <col min="12805" max="12805" width="15.85546875" style="1" customWidth="1"/>
    <col min="12806" max="12810" width="15.7109375" style="1" customWidth="1"/>
    <col min="12811" max="12811" width="15.42578125" style="1" customWidth="1"/>
    <col min="12812" max="12812" width="15.7109375" style="1" bestFit="1" customWidth="1"/>
    <col min="12813" max="13055" width="9.140625" style="1"/>
    <col min="13056" max="13056" width="61.28515625" style="1" customWidth="1"/>
    <col min="13057" max="13057" width="2.7109375" style="1" customWidth="1"/>
    <col min="13058" max="13058" width="2.28515625" style="1" customWidth="1"/>
    <col min="13059" max="13059" width="2.7109375" style="1" customWidth="1"/>
    <col min="13060" max="13060" width="15.7109375" style="1" customWidth="1"/>
    <col min="13061" max="13061" width="15.85546875" style="1" customWidth="1"/>
    <col min="13062" max="13066" width="15.7109375" style="1" customWidth="1"/>
    <col min="13067" max="13067" width="15.42578125" style="1" customWidth="1"/>
    <col min="13068" max="13068" width="15.7109375" style="1" bestFit="1" customWidth="1"/>
    <col min="13069" max="13311" width="9.140625" style="1"/>
    <col min="13312" max="13312" width="61.28515625" style="1" customWidth="1"/>
    <col min="13313" max="13313" width="2.7109375" style="1" customWidth="1"/>
    <col min="13314" max="13314" width="2.28515625" style="1" customWidth="1"/>
    <col min="13315" max="13315" width="2.7109375" style="1" customWidth="1"/>
    <col min="13316" max="13316" width="15.7109375" style="1" customWidth="1"/>
    <col min="13317" max="13317" width="15.85546875" style="1" customWidth="1"/>
    <col min="13318" max="13322" width="15.7109375" style="1" customWidth="1"/>
    <col min="13323" max="13323" width="15.42578125" style="1" customWidth="1"/>
    <col min="13324" max="13324" width="15.7109375" style="1" bestFit="1" customWidth="1"/>
    <col min="13325" max="13567" width="9.140625" style="1"/>
    <col min="13568" max="13568" width="61.28515625" style="1" customWidth="1"/>
    <col min="13569" max="13569" width="2.7109375" style="1" customWidth="1"/>
    <col min="13570" max="13570" width="2.28515625" style="1" customWidth="1"/>
    <col min="13571" max="13571" width="2.7109375" style="1" customWidth="1"/>
    <col min="13572" max="13572" width="15.7109375" style="1" customWidth="1"/>
    <col min="13573" max="13573" width="15.85546875" style="1" customWidth="1"/>
    <col min="13574" max="13578" width="15.7109375" style="1" customWidth="1"/>
    <col min="13579" max="13579" width="15.42578125" style="1" customWidth="1"/>
    <col min="13580" max="13580" width="15.7109375" style="1" bestFit="1" customWidth="1"/>
    <col min="13581" max="13823" width="9.140625" style="1"/>
    <col min="13824" max="13824" width="61.28515625" style="1" customWidth="1"/>
    <col min="13825" max="13825" width="2.7109375" style="1" customWidth="1"/>
    <col min="13826" max="13826" width="2.28515625" style="1" customWidth="1"/>
    <col min="13827" max="13827" width="2.7109375" style="1" customWidth="1"/>
    <col min="13828" max="13828" width="15.7109375" style="1" customWidth="1"/>
    <col min="13829" max="13829" width="15.85546875" style="1" customWidth="1"/>
    <col min="13830" max="13834" width="15.7109375" style="1" customWidth="1"/>
    <col min="13835" max="13835" width="15.42578125" style="1" customWidth="1"/>
    <col min="13836" max="13836" width="15.7109375" style="1" bestFit="1" customWidth="1"/>
    <col min="13837" max="14079" width="9.140625" style="1"/>
    <col min="14080" max="14080" width="61.28515625" style="1" customWidth="1"/>
    <col min="14081" max="14081" width="2.7109375" style="1" customWidth="1"/>
    <col min="14082" max="14082" width="2.28515625" style="1" customWidth="1"/>
    <col min="14083" max="14083" width="2.7109375" style="1" customWidth="1"/>
    <col min="14084" max="14084" width="15.7109375" style="1" customWidth="1"/>
    <col min="14085" max="14085" width="15.85546875" style="1" customWidth="1"/>
    <col min="14086" max="14090" width="15.7109375" style="1" customWidth="1"/>
    <col min="14091" max="14091" width="15.42578125" style="1" customWidth="1"/>
    <col min="14092" max="14092" width="15.7109375" style="1" bestFit="1" customWidth="1"/>
    <col min="14093" max="14335" width="9.140625" style="1"/>
    <col min="14336" max="14336" width="61.28515625" style="1" customWidth="1"/>
    <col min="14337" max="14337" width="2.7109375" style="1" customWidth="1"/>
    <col min="14338" max="14338" width="2.28515625" style="1" customWidth="1"/>
    <col min="14339" max="14339" width="2.7109375" style="1" customWidth="1"/>
    <col min="14340" max="14340" width="15.7109375" style="1" customWidth="1"/>
    <col min="14341" max="14341" width="15.85546875" style="1" customWidth="1"/>
    <col min="14342" max="14346" width="15.7109375" style="1" customWidth="1"/>
    <col min="14347" max="14347" width="15.42578125" style="1" customWidth="1"/>
    <col min="14348" max="14348" width="15.7109375" style="1" bestFit="1" customWidth="1"/>
    <col min="14349" max="14591" width="9.140625" style="1"/>
    <col min="14592" max="14592" width="61.28515625" style="1" customWidth="1"/>
    <col min="14593" max="14593" width="2.7109375" style="1" customWidth="1"/>
    <col min="14594" max="14594" width="2.28515625" style="1" customWidth="1"/>
    <col min="14595" max="14595" width="2.7109375" style="1" customWidth="1"/>
    <col min="14596" max="14596" width="15.7109375" style="1" customWidth="1"/>
    <col min="14597" max="14597" width="15.85546875" style="1" customWidth="1"/>
    <col min="14598" max="14602" width="15.7109375" style="1" customWidth="1"/>
    <col min="14603" max="14603" width="15.42578125" style="1" customWidth="1"/>
    <col min="14604" max="14604" width="15.7109375" style="1" bestFit="1" customWidth="1"/>
    <col min="14605" max="14847" width="9.140625" style="1"/>
    <col min="14848" max="14848" width="61.28515625" style="1" customWidth="1"/>
    <col min="14849" max="14849" width="2.7109375" style="1" customWidth="1"/>
    <col min="14850" max="14850" width="2.28515625" style="1" customWidth="1"/>
    <col min="14851" max="14851" width="2.7109375" style="1" customWidth="1"/>
    <col min="14852" max="14852" width="15.7109375" style="1" customWidth="1"/>
    <col min="14853" max="14853" width="15.85546875" style="1" customWidth="1"/>
    <col min="14854" max="14858" width="15.7109375" style="1" customWidth="1"/>
    <col min="14859" max="14859" width="15.42578125" style="1" customWidth="1"/>
    <col min="14860" max="14860" width="15.7109375" style="1" bestFit="1" customWidth="1"/>
    <col min="14861" max="15103" width="9.140625" style="1"/>
    <col min="15104" max="15104" width="61.28515625" style="1" customWidth="1"/>
    <col min="15105" max="15105" width="2.7109375" style="1" customWidth="1"/>
    <col min="15106" max="15106" width="2.28515625" style="1" customWidth="1"/>
    <col min="15107" max="15107" width="2.7109375" style="1" customWidth="1"/>
    <col min="15108" max="15108" width="15.7109375" style="1" customWidth="1"/>
    <col min="15109" max="15109" width="15.85546875" style="1" customWidth="1"/>
    <col min="15110" max="15114" width="15.7109375" style="1" customWidth="1"/>
    <col min="15115" max="15115" width="15.42578125" style="1" customWidth="1"/>
    <col min="15116" max="15116" width="15.7109375" style="1" bestFit="1" customWidth="1"/>
    <col min="15117" max="15359" width="9.140625" style="1"/>
    <col min="15360" max="15360" width="61.28515625" style="1" customWidth="1"/>
    <col min="15361" max="15361" width="2.7109375" style="1" customWidth="1"/>
    <col min="15362" max="15362" width="2.28515625" style="1" customWidth="1"/>
    <col min="15363" max="15363" width="2.7109375" style="1" customWidth="1"/>
    <col min="15364" max="15364" width="15.7109375" style="1" customWidth="1"/>
    <col min="15365" max="15365" width="15.85546875" style="1" customWidth="1"/>
    <col min="15366" max="15370" width="15.7109375" style="1" customWidth="1"/>
    <col min="15371" max="15371" width="15.42578125" style="1" customWidth="1"/>
    <col min="15372" max="15372" width="15.7109375" style="1" bestFit="1" customWidth="1"/>
    <col min="15373" max="15615" width="9.140625" style="1"/>
    <col min="15616" max="15616" width="61.28515625" style="1" customWidth="1"/>
    <col min="15617" max="15617" width="2.7109375" style="1" customWidth="1"/>
    <col min="15618" max="15618" width="2.28515625" style="1" customWidth="1"/>
    <col min="15619" max="15619" width="2.7109375" style="1" customWidth="1"/>
    <col min="15620" max="15620" width="15.7109375" style="1" customWidth="1"/>
    <col min="15621" max="15621" width="15.85546875" style="1" customWidth="1"/>
    <col min="15622" max="15626" width="15.7109375" style="1" customWidth="1"/>
    <col min="15627" max="15627" width="15.42578125" style="1" customWidth="1"/>
    <col min="15628" max="15628" width="15.7109375" style="1" bestFit="1" customWidth="1"/>
    <col min="15629" max="15871" width="9.140625" style="1"/>
    <col min="15872" max="15872" width="61.28515625" style="1" customWidth="1"/>
    <col min="15873" max="15873" width="2.7109375" style="1" customWidth="1"/>
    <col min="15874" max="15874" width="2.28515625" style="1" customWidth="1"/>
    <col min="15875" max="15875" width="2.7109375" style="1" customWidth="1"/>
    <col min="15876" max="15876" width="15.7109375" style="1" customWidth="1"/>
    <col min="15877" max="15877" width="15.85546875" style="1" customWidth="1"/>
    <col min="15878" max="15882" width="15.7109375" style="1" customWidth="1"/>
    <col min="15883" max="15883" width="15.42578125" style="1" customWidth="1"/>
    <col min="15884" max="15884" width="15.7109375" style="1" bestFit="1" customWidth="1"/>
    <col min="15885" max="16127" width="9.140625" style="1"/>
    <col min="16128" max="16128" width="61.28515625" style="1" customWidth="1"/>
    <col min="16129" max="16129" width="2.7109375" style="1" customWidth="1"/>
    <col min="16130" max="16130" width="2.28515625" style="1" customWidth="1"/>
    <col min="16131" max="16131" width="2.7109375" style="1" customWidth="1"/>
    <col min="16132" max="16132" width="15.7109375" style="1" customWidth="1"/>
    <col min="16133" max="16133" width="15.85546875" style="1" customWidth="1"/>
    <col min="16134" max="16138" width="15.7109375" style="1" customWidth="1"/>
    <col min="16139" max="16139" width="15.42578125" style="1" customWidth="1"/>
    <col min="16140" max="16140" width="15.7109375" style="1" bestFit="1" customWidth="1"/>
    <col min="16141" max="16384" width="9.140625" style="1"/>
  </cols>
  <sheetData>
    <row r="1" spans="1:12" ht="13.5">
      <c r="H1" s="87"/>
      <c r="K1" s="88"/>
      <c r="L1" s="2" t="s">
        <v>454</v>
      </c>
    </row>
    <row r="2" spans="1:12" ht="13.5">
      <c r="H2" s="87"/>
      <c r="K2" s="276" t="s">
        <v>455</v>
      </c>
      <c r="L2" s="277"/>
    </row>
    <row r="3" spans="1:12">
      <c r="A3" s="38" t="s">
        <v>64</v>
      </c>
      <c r="B3" s="167" t="s">
        <v>65</v>
      </c>
      <c r="C3" s="168"/>
      <c r="D3" s="168"/>
      <c r="E3" s="168"/>
      <c r="F3" s="168"/>
      <c r="G3" s="168"/>
      <c r="H3" s="168"/>
      <c r="I3" s="169"/>
      <c r="J3" s="168"/>
      <c r="K3" s="168"/>
      <c r="L3" s="169"/>
    </row>
    <row r="4" spans="1:12" ht="12.75" customHeight="1">
      <c r="A4" s="38" t="s">
        <v>66</v>
      </c>
      <c r="B4" s="167" t="s">
        <v>26</v>
      </c>
      <c r="C4" s="168"/>
      <c r="D4" s="168"/>
      <c r="E4" s="168"/>
      <c r="F4" s="168"/>
      <c r="G4" s="168"/>
      <c r="H4" s="168"/>
      <c r="I4" s="169"/>
      <c r="J4" s="168"/>
      <c r="K4" s="168"/>
      <c r="L4" s="169"/>
    </row>
    <row r="5" spans="1:12">
      <c r="A5" s="38" t="s">
        <v>7</v>
      </c>
      <c r="B5" s="170" t="s">
        <v>512</v>
      </c>
      <c r="C5" s="171"/>
      <c r="D5" s="171"/>
      <c r="E5" s="171"/>
      <c r="F5" s="171"/>
      <c r="G5" s="171"/>
      <c r="H5" s="171"/>
      <c r="I5" s="172"/>
      <c r="J5" s="168"/>
      <c r="K5" s="168"/>
      <c r="L5" s="169"/>
    </row>
    <row r="6" spans="1:12">
      <c r="A6" s="38" t="s">
        <v>67</v>
      </c>
      <c r="B6" s="170">
        <v>420059834009</v>
      </c>
      <c r="C6" s="171"/>
      <c r="D6" s="171"/>
      <c r="E6" s="171"/>
      <c r="F6" s="171"/>
      <c r="G6" s="171"/>
      <c r="H6" s="171"/>
      <c r="I6" s="172"/>
      <c r="J6" s="168"/>
      <c r="K6" s="168"/>
      <c r="L6" s="169"/>
    </row>
    <row r="7" spans="1:12">
      <c r="A7" s="38" t="s">
        <v>68</v>
      </c>
      <c r="B7" s="170">
        <v>420059834009</v>
      </c>
      <c r="C7" s="171"/>
      <c r="D7" s="171"/>
      <c r="E7" s="171"/>
      <c r="F7" s="171"/>
      <c r="G7" s="171"/>
      <c r="H7" s="171"/>
      <c r="I7" s="172"/>
      <c r="J7" s="168"/>
      <c r="K7" s="168"/>
      <c r="L7" s="169"/>
    </row>
    <row r="8" spans="1:12">
      <c r="I8" s="5"/>
      <c r="J8" s="5"/>
      <c r="K8" s="5"/>
      <c r="L8" s="5"/>
    </row>
    <row r="9" spans="1:12" ht="13.5" thickBot="1">
      <c r="A9" s="278" t="s">
        <v>456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</row>
    <row r="10" spans="1:12" ht="13.5" thickTop="1">
      <c r="A10" s="275" t="s">
        <v>517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</row>
    <row r="13" spans="1:12">
      <c r="L13" s="1" t="s">
        <v>457</v>
      </c>
    </row>
    <row r="14" spans="1:12" ht="0.75" customHeight="1"/>
    <row r="15" spans="1:12" hidden="1"/>
    <row r="16" spans="1:12" ht="26.25" customHeight="1">
      <c r="A16" s="272" t="s">
        <v>458</v>
      </c>
      <c r="B16" s="279" t="s">
        <v>459</v>
      </c>
      <c r="C16" s="279"/>
      <c r="D16" s="279"/>
      <c r="E16" s="280" t="s">
        <v>460</v>
      </c>
      <c r="F16" s="280"/>
      <c r="G16" s="280"/>
      <c r="H16" s="280"/>
      <c r="I16" s="280"/>
      <c r="J16" s="280"/>
      <c r="K16" s="279" t="s">
        <v>461</v>
      </c>
      <c r="L16" s="279" t="s">
        <v>462</v>
      </c>
    </row>
    <row r="17" spans="1:12" ht="15" customHeight="1">
      <c r="A17" s="272"/>
      <c r="B17" s="279"/>
      <c r="C17" s="279"/>
      <c r="D17" s="279"/>
      <c r="E17" s="280"/>
      <c r="F17" s="280"/>
      <c r="G17" s="280"/>
      <c r="H17" s="280"/>
      <c r="I17" s="280"/>
      <c r="J17" s="280"/>
      <c r="K17" s="279"/>
      <c r="L17" s="279"/>
    </row>
    <row r="18" spans="1:12" ht="16.5" hidden="1" customHeight="1">
      <c r="A18" s="272"/>
      <c r="B18" s="279"/>
      <c r="C18" s="279"/>
      <c r="D18" s="279"/>
      <c r="E18" s="281"/>
      <c r="F18" s="281"/>
      <c r="G18" s="281"/>
      <c r="H18" s="281"/>
      <c r="I18" s="281"/>
      <c r="J18" s="281"/>
      <c r="K18" s="279"/>
      <c r="L18" s="279"/>
    </row>
    <row r="19" spans="1:12" ht="203.25" customHeight="1">
      <c r="A19" s="272"/>
      <c r="B19" s="279"/>
      <c r="C19" s="279"/>
      <c r="D19" s="279"/>
      <c r="E19" s="279" t="s">
        <v>463</v>
      </c>
      <c r="F19" s="89" t="s">
        <v>464</v>
      </c>
      <c r="G19" s="279" t="s">
        <v>465</v>
      </c>
      <c r="H19" s="282" t="s">
        <v>466</v>
      </c>
      <c r="I19" s="279" t="s">
        <v>467</v>
      </c>
      <c r="J19" s="89" t="s">
        <v>468</v>
      </c>
      <c r="K19" s="279"/>
      <c r="L19" s="279"/>
    </row>
    <row r="20" spans="1:12" ht="81" hidden="1" customHeight="1">
      <c r="A20" s="11"/>
      <c r="B20" s="279"/>
      <c r="C20" s="279"/>
      <c r="D20" s="279"/>
      <c r="E20" s="279"/>
      <c r="F20" s="90" t="s">
        <v>469</v>
      </c>
      <c r="G20" s="279"/>
      <c r="H20" s="282"/>
      <c r="I20" s="279"/>
      <c r="J20" s="90"/>
      <c r="K20" s="279"/>
      <c r="L20" s="91"/>
    </row>
    <row r="21" spans="1:12" ht="41.25" hidden="1" customHeight="1">
      <c r="A21" s="11"/>
      <c r="B21" s="279"/>
      <c r="C21" s="279"/>
      <c r="D21" s="279"/>
      <c r="E21" s="279"/>
      <c r="F21" s="91"/>
      <c r="G21" s="279"/>
      <c r="H21" s="282"/>
      <c r="I21" s="279"/>
      <c r="J21" s="90" t="s">
        <v>470</v>
      </c>
      <c r="K21" s="279"/>
      <c r="L21" s="91"/>
    </row>
    <row r="22" spans="1:12">
      <c r="A22" s="15">
        <v>1</v>
      </c>
      <c r="B22" s="205">
        <v>2</v>
      </c>
      <c r="C22" s="205"/>
      <c r="D22" s="205"/>
      <c r="E22" s="15">
        <v>3</v>
      </c>
      <c r="F22" s="15">
        <v>4</v>
      </c>
      <c r="G22" s="15">
        <v>5</v>
      </c>
      <c r="H22" s="15">
        <v>6</v>
      </c>
      <c r="I22" s="15">
        <v>7</v>
      </c>
      <c r="J22" s="15">
        <v>9</v>
      </c>
      <c r="K22" s="15">
        <v>10</v>
      </c>
      <c r="L22" s="15">
        <v>11</v>
      </c>
    </row>
    <row r="23" spans="1:12" ht="15" customHeight="1">
      <c r="A23" s="9" t="s">
        <v>630</v>
      </c>
      <c r="B23" s="50">
        <v>9</v>
      </c>
      <c r="C23" s="51">
        <v>0</v>
      </c>
      <c r="D23" s="52">
        <v>1</v>
      </c>
      <c r="E23" s="92">
        <v>71641515</v>
      </c>
      <c r="F23" s="11"/>
      <c r="G23" s="11"/>
      <c r="H23" s="92">
        <v>34249211</v>
      </c>
      <c r="I23" s="92">
        <v>12183938</v>
      </c>
      <c r="J23" s="93">
        <f>SUM(E23:I23)</f>
        <v>118074664</v>
      </c>
      <c r="K23" s="94"/>
      <c r="L23" s="93">
        <f>J23</f>
        <v>118074664</v>
      </c>
    </row>
    <row r="24" spans="1:12" ht="15" customHeight="1">
      <c r="A24" s="11" t="s">
        <v>471</v>
      </c>
      <c r="B24" s="50">
        <v>9</v>
      </c>
      <c r="C24" s="51">
        <v>0</v>
      </c>
      <c r="D24" s="52">
        <v>2</v>
      </c>
      <c r="E24" s="11"/>
      <c r="F24" s="11"/>
      <c r="G24" s="11"/>
      <c r="H24" s="11"/>
      <c r="I24" s="11"/>
      <c r="J24" s="93"/>
      <c r="K24" s="11"/>
      <c r="L24" s="93"/>
    </row>
    <row r="25" spans="1:12" ht="15" customHeight="1">
      <c r="A25" s="11" t="s">
        <v>472</v>
      </c>
      <c r="B25" s="50">
        <v>9</v>
      </c>
      <c r="C25" s="51">
        <v>0</v>
      </c>
      <c r="D25" s="52">
        <v>3</v>
      </c>
      <c r="E25" s="11"/>
      <c r="F25" s="11"/>
      <c r="G25" s="11"/>
      <c r="H25" s="11"/>
      <c r="I25" s="11"/>
      <c r="J25" s="93"/>
      <c r="K25" s="11"/>
      <c r="L25" s="93"/>
    </row>
    <row r="26" spans="1:12" ht="30.75" customHeight="1">
      <c r="A26" s="102" t="s">
        <v>631</v>
      </c>
      <c r="B26" s="50">
        <v>9</v>
      </c>
      <c r="C26" s="51">
        <v>0</v>
      </c>
      <c r="D26" s="52">
        <v>4</v>
      </c>
      <c r="E26" s="95">
        <f>SUM(E23:E25)</f>
        <v>71641515</v>
      </c>
      <c r="F26" s="95"/>
      <c r="G26" s="95"/>
      <c r="H26" s="95">
        <f>SUM(H23:H25)</f>
        <v>34249211</v>
      </c>
      <c r="I26" s="95">
        <f>SUM(I23:I25)</f>
        <v>12183938</v>
      </c>
      <c r="J26" s="93">
        <f>SUM(E26:I26)</f>
        <v>118074664</v>
      </c>
      <c r="K26" s="95"/>
      <c r="L26" s="93">
        <f>J26</f>
        <v>118074664</v>
      </c>
    </row>
    <row r="27" spans="1:12" ht="15" customHeight="1">
      <c r="A27" s="11" t="s">
        <v>473</v>
      </c>
      <c r="B27" s="50">
        <v>9</v>
      </c>
      <c r="C27" s="51">
        <v>0</v>
      </c>
      <c r="D27" s="52">
        <v>5</v>
      </c>
      <c r="E27" s="11"/>
      <c r="F27" s="11"/>
      <c r="G27" s="11"/>
      <c r="H27" s="11"/>
      <c r="I27" s="11"/>
      <c r="J27" s="11"/>
      <c r="K27" s="11"/>
      <c r="L27" s="95"/>
    </row>
    <row r="28" spans="1:12" ht="15" customHeight="1">
      <c r="A28" s="11" t="s">
        <v>474</v>
      </c>
      <c r="B28" s="50">
        <v>9</v>
      </c>
      <c r="C28" s="51">
        <v>0</v>
      </c>
      <c r="D28" s="52">
        <v>6</v>
      </c>
      <c r="E28" s="11"/>
      <c r="F28" s="11"/>
      <c r="G28" s="11"/>
      <c r="H28" s="11"/>
      <c r="I28" s="11"/>
      <c r="J28" s="11"/>
      <c r="K28" s="11"/>
      <c r="L28" s="95"/>
    </row>
    <row r="29" spans="1:12" ht="25.5">
      <c r="A29" s="11" t="s">
        <v>475</v>
      </c>
      <c r="B29" s="50">
        <v>9</v>
      </c>
      <c r="C29" s="51">
        <v>0</v>
      </c>
      <c r="D29" s="52">
        <v>7</v>
      </c>
      <c r="E29" s="11"/>
      <c r="F29" s="11"/>
      <c r="G29" s="11"/>
      <c r="H29" s="11"/>
      <c r="I29" s="11"/>
      <c r="J29" s="11"/>
      <c r="K29" s="11"/>
      <c r="L29" s="95"/>
    </row>
    <row r="30" spans="1:12" ht="15" customHeight="1">
      <c r="A30" s="106" t="s">
        <v>476</v>
      </c>
      <c r="B30" s="50">
        <v>9</v>
      </c>
      <c r="C30" s="51">
        <v>0</v>
      </c>
      <c r="D30" s="52">
        <v>8</v>
      </c>
      <c r="E30" s="11"/>
      <c r="F30" s="11"/>
      <c r="G30" s="11"/>
      <c r="H30" s="13"/>
      <c r="I30" s="92">
        <v>5938129</v>
      </c>
      <c r="J30" s="93">
        <f>SUM(E30:I30)</f>
        <v>5938129</v>
      </c>
      <c r="K30" s="11"/>
      <c r="L30" s="95">
        <f>J30</f>
        <v>5938129</v>
      </c>
    </row>
    <row r="31" spans="1:12" ht="15" customHeight="1">
      <c r="A31" s="11" t="s">
        <v>477</v>
      </c>
      <c r="B31" s="50">
        <v>9</v>
      </c>
      <c r="C31" s="51">
        <v>0</v>
      </c>
      <c r="D31" s="52">
        <v>9</v>
      </c>
      <c r="E31" s="11"/>
      <c r="F31" s="11"/>
      <c r="G31" s="11"/>
      <c r="H31" s="11"/>
      <c r="I31" s="13"/>
      <c r="J31" s="93">
        <f>SUM(E31:I31)</f>
        <v>0</v>
      </c>
      <c r="K31" s="11"/>
      <c r="L31" s="95">
        <f>J31</f>
        <v>0</v>
      </c>
    </row>
    <row r="32" spans="1:12" ht="15" customHeight="1">
      <c r="A32" s="11" t="s">
        <v>478</v>
      </c>
      <c r="B32" s="50">
        <v>9</v>
      </c>
      <c r="C32" s="51">
        <v>1</v>
      </c>
      <c r="D32" s="52">
        <v>0</v>
      </c>
      <c r="E32" s="11"/>
      <c r="F32" s="11"/>
      <c r="G32" s="11"/>
      <c r="H32" s="92">
        <v>8085174</v>
      </c>
      <c r="I32" s="92">
        <v>-8085174</v>
      </c>
      <c r="J32" s="92"/>
      <c r="K32" s="11"/>
      <c r="L32" s="95"/>
    </row>
    <row r="33" spans="1:12" ht="16.5" customHeight="1">
      <c r="A33" s="128" t="s">
        <v>479</v>
      </c>
      <c r="B33" s="107">
        <v>9</v>
      </c>
      <c r="C33" s="108">
        <v>1</v>
      </c>
      <c r="D33" s="109">
        <v>1</v>
      </c>
      <c r="E33" s="92">
        <v>-40740</v>
      </c>
      <c r="F33" s="92"/>
      <c r="G33" s="92"/>
      <c r="H33" s="92"/>
      <c r="I33" s="92">
        <v>40740</v>
      </c>
      <c r="J33" s="93">
        <f>SUM(E33:I33)</f>
        <v>0</v>
      </c>
      <c r="K33" s="11"/>
      <c r="L33" s="95">
        <f>J33</f>
        <v>0</v>
      </c>
    </row>
    <row r="34" spans="1:12" ht="15" customHeight="1">
      <c r="A34" s="9" t="s">
        <v>632</v>
      </c>
      <c r="B34" s="107">
        <v>9</v>
      </c>
      <c r="C34" s="108">
        <v>1</v>
      </c>
      <c r="D34" s="109">
        <v>2</v>
      </c>
      <c r="E34" s="95">
        <f>SUM(E26:E33)</f>
        <v>71600775</v>
      </c>
      <c r="F34" s="96"/>
      <c r="G34" s="96"/>
      <c r="H34" s="95">
        <f>SUM(H26:H33)</f>
        <v>42334385</v>
      </c>
      <c r="I34" s="95">
        <f>SUM(I26:I33)</f>
        <v>10077633</v>
      </c>
      <c r="J34" s="93">
        <f>SUM(E34:I34)</f>
        <v>124012793</v>
      </c>
      <c r="K34" s="96"/>
      <c r="L34" s="95">
        <f>J34</f>
        <v>124012793</v>
      </c>
    </row>
    <row r="35" spans="1:12" ht="15.75" customHeight="1">
      <c r="A35" s="11" t="s">
        <v>480</v>
      </c>
      <c r="B35" s="50">
        <v>9</v>
      </c>
      <c r="C35" s="51">
        <v>1</v>
      </c>
      <c r="D35" s="52">
        <v>3</v>
      </c>
      <c r="E35" s="11"/>
      <c r="F35" s="11"/>
      <c r="G35" s="11"/>
      <c r="H35" s="11"/>
      <c r="I35" s="11"/>
      <c r="J35" s="11"/>
      <c r="K35" s="11"/>
      <c r="L35" s="11"/>
    </row>
    <row r="36" spans="1:12" ht="15" customHeight="1">
      <c r="A36" s="11" t="s">
        <v>481</v>
      </c>
      <c r="B36" s="50">
        <v>9</v>
      </c>
      <c r="C36" s="51">
        <v>1</v>
      </c>
      <c r="D36" s="52">
        <v>4</v>
      </c>
      <c r="E36" s="11"/>
      <c r="F36" s="11"/>
      <c r="G36" s="11"/>
      <c r="H36" s="11"/>
      <c r="I36" s="92">
        <v>-642916</v>
      </c>
      <c r="J36" s="93">
        <f>SUM(E36:I36)</f>
        <v>-642916</v>
      </c>
      <c r="K36" s="11"/>
      <c r="L36" s="120">
        <f>SUM(J36:K36)</f>
        <v>-642916</v>
      </c>
    </row>
    <row r="37" spans="1:12" ht="15" customHeight="1">
      <c r="A37" s="284" t="s">
        <v>633</v>
      </c>
      <c r="B37" s="210">
        <v>9</v>
      </c>
      <c r="C37" s="211">
        <v>1</v>
      </c>
      <c r="D37" s="219">
        <v>5</v>
      </c>
      <c r="E37" s="283">
        <f>SUM(E34:E36)</f>
        <v>71600775</v>
      </c>
      <c r="F37" s="283"/>
      <c r="G37" s="283"/>
      <c r="H37" s="283">
        <f>SUM(H34:H36)</f>
        <v>42334385</v>
      </c>
      <c r="I37" s="283">
        <f>SUM(I34:I36)</f>
        <v>9434717</v>
      </c>
      <c r="J37" s="283">
        <f>SUM(E37:I37)</f>
        <v>123369877</v>
      </c>
      <c r="K37" s="283"/>
      <c r="L37" s="283">
        <f>J37</f>
        <v>123369877</v>
      </c>
    </row>
    <row r="38" spans="1:12" ht="2.25" customHeight="1">
      <c r="A38" s="285"/>
      <c r="B38" s="210"/>
      <c r="C38" s="211"/>
      <c r="D38" s="219"/>
      <c r="E38" s="281"/>
      <c r="F38" s="281"/>
      <c r="G38" s="281"/>
      <c r="H38" s="281"/>
      <c r="I38" s="281"/>
      <c r="J38" s="281"/>
      <c r="K38" s="281"/>
      <c r="L38" s="281">
        <f>J38</f>
        <v>0</v>
      </c>
    </row>
    <row r="39" spans="1:12" ht="15" customHeight="1">
      <c r="A39" s="11" t="s">
        <v>482</v>
      </c>
      <c r="B39" s="50">
        <v>9</v>
      </c>
      <c r="C39" s="51">
        <v>1</v>
      </c>
      <c r="D39" s="52">
        <v>6</v>
      </c>
      <c r="E39" s="11"/>
      <c r="F39" s="11"/>
      <c r="G39" s="11"/>
      <c r="H39" s="11"/>
      <c r="I39" s="11"/>
      <c r="J39" s="11"/>
      <c r="K39" s="11"/>
      <c r="L39" s="11"/>
    </row>
    <row r="40" spans="1:12" ht="15" customHeight="1">
      <c r="A40" s="11" t="s">
        <v>483</v>
      </c>
      <c r="B40" s="50">
        <v>9</v>
      </c>
      <c r="C40" s="51">
        <v>1</v>
      </c>
      <c r="D40" s="52">
        <v>7</v>
      </c>
      <c r="E40" s="11"/>
      <c r="F40" s="11"/>
      <c r="G40" s="11"/>
      <c r="H40" s="11"/>
      <c r="I40" s="11"/>
      <c r="J40" s="11"/>
      <c r="K40" s="11"/>
      <c r="L40" s="11"/>
    </row>
    <row r="41" spans="1:12" ht="27" customHeight="1">
      <c r="A41" s="11" t="s">
        <v>484</v>
      </c>
      <c r="B41" s="50">
        <v>9</v>
      </c>
      <c r="C41" s="51">
        <v>1</v>
      </c>
      <c r="D41" s="52">
        <v>8</v>
      </c>
      <c r="E41" s="11"/>
      <c r="F41" s="11"/>
      <c r="G41" s="11"/>
      <c r="H41" s="11"/>
      <c r="I41" s="11"/>
      <c r="J41" s="11"/>
      <c r="K41" s="11"/>
      <c r="L41" s="11"/>
    </row>
    <row r="42" spans="1:12" ht="15" customHeight="1">
      <c r="A42" s="106" t="s">
        <v>485</v>
      </c>
      <c r="B42" s="103">
        <v>9</v>
      </c>
      <c r="C42" s="105">
        <v>1</v>
      </c>
      <c r="D42" s="104">
        <v>9</v>
      </c>
      <c r="E42" s="11"/>
      <c r="F42" s="11"/>
      <c r="G42" s="11"/>
      <c r="H42" s="13"/>
      <c r="I42" s="92">
        <v>6897818</v>
      </c>
      <c r="J42" s="12">
        <f>SUM(E42:I42)</f>
        <v>6897818</v>
      </c>
      <c r="K42" s="11"/>
      <c r="L42" s="12">
        <f>SUM(J42:K42)</f>
        <v>6897818</v>
      </c>
    </row>
    <row r="43" spans="1:12" ht="15" customHeight="1">
      <c r="A43" s="11" t="s">
        <v>486</v>
      </c>
      <c r="B43" s="50">
        <v>9</v>
      </c>
      <c r="C43" s="51">
        <v>2</v>
      </c>
      <c r="D43" s="52">
        <v>0</v>
      </c>
      <c r="E43" s="92">
        <v>6557290</v>
      </c>
      <c r="F43" s="92"/>
      <c r="G43" s="92"/>
      <c r="H43" s="92">
        <v>2693397</v>
      </c>
      <c r="I43" s="13"/>
      <c r="J43" s="12">
        <f>SUM(E43:I43)</f>
        <v>9250687</v>
      </c>
      <c r="K43" s="11"/>
      <c r="L43" s="12">
        <f>+J43</f>
        <v>9250687</v>
      </c>
    </row>
    <row r="44" spans="1:12" ht="15" customHeight="1">
      <c r="A44" s="11" t="s">
        <v>487</v>
      </c>
      <c r="B44" s="50">
        <v>9</v>
      </c>
      <c r="C44" s="51">
        <v>2</v>
      </c>
      <c r="D44" s="52">
        <v>1</v>
      </c>
      <c r="E44" s="11"/>
      <c r="F44" s="11"/>
      <c r="G44" s="11"/>
      <c r="H44" s="129">
        <v>4181658</v>
      </c>
      <c r="I44" s="129">
        <v>-6371274</v>
      </c>
      <c r="J44" s="130">
        <f>SUM(E44:I44)</f>
        <v>-2189616</v>
      </c>
      <c r="K44" s="130"/>
      <c r="L44" s="130">
        <f>SUM(J44:K44)</f>
        <v>-2189616</v>
      </c>
    </row>
    <row r="45" spans="1:12" ht="15" customHeight="1">
      <c r="A45" s="11" t="s">
        <v>488</v>
      </c>
      <c r="B45" s="50">
        <v>9</v>
      </c>
      <c r="C45" s="51">
        <v>2</v>
      </c>
      <c r="D45" s="52">
        <v>2</v>
      </c>
      <c r="E45" s="92">
        <v>-133877</v>
      </c>
      <c r="F45" s="11"/>
      <c r="G45" s="11"/>
      <c r="H45" s="92"/>
      <c r="I45" s="13">
        <v>133877</v>
      </c>
      <c r="J45" s="92">
        <f>SUM(E45:I45)</f>
        <v>0</v>
      </c>
      <c r="K45" s="11"/>
      <c r="L45" s="93">
        <f t="shared" ref="L45" si="0">+J45</f>
        <v>0</v>
      </c>
    </row>
    <row r="46" spans="1:12" ht="15" customHeight="1">
      <c r="A46" s="284" t="s">
        <v>634</v>
      </c>
      <c r="B46" s="210">
        <v>9</v>
      </c>
      <c r="C46" s="211">
        <v>2</v>
      </c>
      <c r="D46" s="219">
        <v>3</v>
      </c>
      <c r="E46" s="283">
        <f>SUM(E37:E45)</f>
        <v>78024188</v>
      </c>
      <c r="F46" s="283"/>
      <c r="G46" s="283"/>
      <c r="H46" s="283">
        <f>SUM(H37:H45)</f>
        <v>49209440</v>
      </c>
      <c r="I46" s="283">
        <f>SUM(I37:I45)</f>
        <v>10095138</v>
      </c>
      <c r="J46" s="283">
        <f>SUM(E46:I47)</f>
        <v>137328766</v>
      </c>
      <c r="K46" s="287"/>
      <c r="L46" s="283">
        <f>+J46</f>
        <v>137328766</v>
      </c>
    </row>
    <row r="47" spans="1:12" ht="2.25" customHeight="1">
      <c r="A47" s="285" t="s">
        <v>489</v>
      </c>
      <c r="B47" s="210"/>
      <c r="C47" s="211"/>
      <c r="D47" s="219"/>
      <c r="E47" s="281"/>
      <c r="F47" s="281"/>
      <c r="G47" s="281"/>
      <c r="H47" s="281"/>
      <c r="I47" s="281"/>
      <c r="J47" s="281"/>
      <c r="K47" s="288"/>
      <c r="L47" s="281">
        <f>+J47</f>
        <v>0</v>
      </c>
    </row>
    <row r="48" spans="1:12">
      <c r="A48" s="14"/>
    </row>
    <row r="50" spans="1:12">
      <c r="A50" s="1" t="s">
        <v>59</v>
      </c>
      <c r="E50" s="40" t="s">
        <v>253</v>
      </c>
      <c r="F50" s="40"/>
      <c r="G50" s="40"/>
      <c r="H50" s="40"/>
      <c r="L50" s="116" t="s">
        <v>254</v>
      </c>
    </row>
    <row r="51" spans="1:12">
      <c r="A51" s="1" t="s">
        <v>629</v>
      </c>
      <c r="E51" s="286" t="s">
        <v>6</v>
      </c>
      <c r="F51" s="286"/>
      <c r="G51" s="286"/>
      <c r="H51" s="286"/>
      <c r="I51" s="1" t="s">
        <v>255</v>
      </c>
      <c r="L51" s="115" t="s">
        <v>510</v>
      </c>
    </row>
    <row r="52" spans="1:12">
      <c r="E52" s="286" t="s">
        <v>256</v>
      </c>
      <c r="F52" s="286"/>
      <c r="G52" s="286"/>
      <c r="H52" s="286"/>
    </row>
  </sheetData>
  <mergeCells count="50">
    <mergeCell ref="E52:H52"/>
    <mergeCell ref="I46:I47"/>
    <mergeCell ref="J46:J47"/>
    <mergeCell ref="K46:K47"/>
    <mergeCell ref="L46:L47"/>
    <mergeCell ref="E51:H51"/>
    <mergeCell ref="K37:K38"/>
    <mergeCell ref="L37:L38"/>
    <mergeCell ref="A46:A47"/>
    <mergeCell ref="B46:B47"/>
    <mergeCell ref="C46:C47"/>
    <mergeCell ref="D46:D47"/>
    <mergeCell ref="E46:E47"/>
    <mergeCell ref="F46:F47"/>
    <mergeCell ref="G46:G47"/>
    <mergeCell ref="H46:H47"/>
    <mergeCell ref="F37:F38"/>
    <mergeCell ref="G37:G38"/>
    <mergeCell ref="H37:H38"/>
    <mergeCell ref="I37:I38"/>
    <mergeCell ref="J37:J38"/>
    <mergeCell ref="B22:D22"/>
    <mergeCell ref="A37:A38"/>
    <mergeCell ref="B37:B38"/>
    <mergeCell ref="C37:C38"/>
    <mergeCell ref="D37:D38"/>
    <mergeCell ref="E37:E38"/>
    <mergeCell ref="A16:A19"/>
    <mergeCell ref="B16:D21"/>
    <mergeCell ref="E16:J17"/>
    <mergeCell ref="K16:K21"/>
    <mergeCell ref="L16:L19"/>
    <mergeCell ref="E18:J18"/>
    <mergeCell ref="E19:E21"/>
    <mergeCell ref="G19:G21"/>
    <mergeCell ref="H19:H21"/>
    <mergeCell ref="I19:I21"/>
    <mergeCell ref="A10:L10"/>
    <mergeCell ref="K2:L2"/>
    <mergeCell ref="B3:I3"/>
    <mergeCell ref="J3:L3"/>
    <mergeCell ref="B4:I4"/>
    <mergeCell ref="J4:L4"/>
    <mergeCell ref="B5:I5"/>
    <mergeCell ref="J5:L5"/>
    <mergeCell ref="B6:I6"/>
    <mergeCell ref="J6:L6"/>
    <mergeCell ref="B7:I7"/>
    <mergeCell ref="J7:L7"/>
    <mergeCell ref="A9:L9"/>
  </mergeCells>
  <printOptions horizontalCentered="1" verticalCentered="1"/>
  <pageMargins left="0.19685039370078741" right="0.19685039370078741" top="0.19685039370078741" bottom="0.19685039370078741" header="0" footer="0"/>
  <pageSetup paperSize="9"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tabSelected="1" topLeftCell="A19" workbookViewId="0">
      <selection activeCell="D39" sqref="D39"/>
    </sheetView>
  </sheetViews>
  <sheetFormatPr defaultRowHeight="14.1" customHeight="1"/>
  <cols>
    <col min="1" max="3" width="20.7109375" style="101" customWidth="1"/>
    <col min="4" max="5" width="20.7109375" style="17" customWidth="1"/>
    <col min="6" max="256" width="9.140625" style="17"/>
    <col min="257" max="261" width="20.7109375" style="17" customWidth="1"/>
    <col min="262" max="512" width="9.140625" style="17"/>
    <col min="513" max="517" width="20.7109375" style="17" customWidth="1"/>
    <col min="518" max="768" width="9.140625" style="17"/>
    <col min="769" max="773" width="20.7109375" style="17" customWidth="1"/>
    <col min="774" max="1024" width="9.140625" style="17"/>
    <col min="1025" max="1029" width="20.7109375" style="17" customWidth="1"/>
    <col min="1030" max="1280" width="9.140625" style="17"/>
    <col min="1281" max="1285" width="20.7109375" style="17" customWidth="1"/>
    <col min="1286" max="1536" width="9.140625" style="17"/>
    <col min="1537" max="1541" width="20.7109375" style="17" customWidth="1"/>
    <col min="1542" max="1792" width="9.140625" style="17"/>
    <col min="1793" max="1797" width="20.7109375" style="17" customWidth="1"/>
    <col min="1798" max="2048" width="9.140625" style="17"/>
    <col min="2049" max="2053" width="20.7109375" style="17" customWidth="1"/>
    <col min="2054" max="2304" width="9.140625" style="17"/>
    <col min="2305" max="2309" width="20.7109375" style="17" customWidth="1"/>
    <col min="2310" max="2560" width="9.140625" style="17"/>
    <col min="2561" max="2565" width="20.7109375" style="17" customWidth="1"/>
    <col min="2566" max="2816" width="9.140625" style="17"/>
    <col min="2817" max="2821" width="20.7109375" style="17" customWidth="1"/>
    <col min="2822" max="3072" width="9.140625" style="17"/>
    <col min="3073" max="3077" width="20.7109375" style="17" customWidth="1"/>
    <col min="3078" max="3328" width="9.140625" style="17"/>
    <col min="3329" max="3333" width="20.7109375" style="17" customWidth="1"/>
    <col min="3334" max="3584" width="9.140625" style="17"/>
    <col min="3585" max="3589" width="20.7109375" style="17" customWidth="1"/>
    <col min="3590" max="3840" width="9.140625" style="17"/>
    <col min="3841" max="3845" width="20.7109375" style="17" customWidth="1"/>
    <col min="3846" max="4096" width="9.140625" style="17"/>
    <col min="4097" max="4101" width="20.7109375" style="17" customWidth="1"/>
    <col min="4102" max="4352" width="9.140625" style="17"/>
    <col min="4353" max="4357" width="20.7109375" style="17" customWidth="1"/>
    <col min="4358" max="4608" width="9.140625" style="17"/>
    <col min="4609" max="4613" width="20.7109375" style="17" customWidth="1"/>
    <col min="4614" max="4864" width="9.140625" style="17"/>
    <col min="4865" max="4869" width="20.7109375" style="17" customWidth="1"/>
    <col min="4870" max="5120" width="9.140625" style="17"/>
    <col min="5121" max="5125" width="20.7109375" style="17" customWidth="1"/>
    <col min="5126" max="5376" width="9.140625" style="17"/>
    <col min="5377" max="5381" width="20.7109375" style="17" customWidth="1"/>
    <col min="5382" max="5632" width="9.140625" style="17"/>
    <col min="5633" max="5637" width="20.7109375" style="17" customWidth="1"/>
    <col min="5638" max="5888" width="9.140625" style="17"/>
    <col min="5889" max="5893" width="20.7109375" style="17" customWidth="1"/>
    <col min="5894" max="6144" width="9.140625" style="17"/>
    <col min="6145" max="6149" width="20.7109375" style="17" customWidth="1"/>
    <col min="6150" max="6400" width="9.140625" style="17"/>
    <col min="6401" max="6405" width="20.7109375" style="17" customWidth="1"/>
    <col min="6406" max="6656" width="9.140625" style="17"/>
    <col min="6657" max="6661" width="20.7109375" style="17" customWidth="1"/>
    <col min="6662" max="6912" width="9.140625" style="17"/>
    <col min="6913" max="6917" width="20.7109375" style="17" customWidth="1"/>
    <col min="6918" max="7168" width="9.140625" style="17"/>
    <col min="7169" max="7173" width="20.7109375" style="17" customWidth="1"/>
    <col min="7174" max="7424" width="9.140625" style="17"/>
    <col min="7425" max="7429" width="20.7109375" style="17" customWidth="1"/>
    <col min="7430" max="7680" width="9.140625" style="17"/>
    <col min="7681" max="7685" width="20.7109375" style="17" customWidth="1"/>
    <col min="7686" max="7936" width="9.140625" style="17"/>
    <col min="7937" max="7941" width="20.7109375" style="17" customWidth="1"/>
    <col min="7942" max="8192" width="9.140625" style="17"/>
    <col min="8193" max="8197" width="20.7109375" style="17" customWidth="1"/>
    <col min="8198" max="8448" width="9.140625" style="17"/>
    <col min="8449" max="8453" width="20.7109375" style="17" customWidth="1"/>
    <col min="8454" max="8704" width="9.140625" style="17"/>
    <col min="8705" max="8709" width="20.7109375" style="17" customWidth="1"/>
    <col min="8710" max="8960" width="9.140625" style="17"/>
    <col min="8961" max="8965" width="20.7109375" style="17" customWidth="1"/>
    <col min="8966" max="9216" width="9.140625" style="17"/>
    <col min="9217" max="9221" width="20.7109375" style="17" customWidth="1"/>
    <col min="9222" max="9472" width="9.140625" style="17"/>
    <col min="9473" max="9477" width="20.7109375" style="17" customWidth="1"/>
    <col min="9478" max="9728" width="9.140625" style="17"/>
    <col min="9729" max="9733" width="20.7109375" style="17" customWidth="1"/>
    <col min="9734" max="9984" width="9.140625" style="17"/>
    <col min="9985" max="9989" width="20.7109375" style="17" customWidth="1"/>
    <col min="9990" max="10240" width="9.140625" style="17"/>
    <col min="10241" max="10245" width="20.7109375" style="17" customWidth="1"/>
    <col min="10246" max="10496" width="9.140625" style="17"/>
    <col min="10497" max="10501" width="20.7109375" style="17" customWidth="1"/>
    <col min="10502" max="10752" width="9.140625" style="17"/>
    <col min="10753" max="10757" width="20.7109375" style="17" customWidth="1"/>
    <col min="10758" max="11008" width="9.140625" style="17"/>
    <col min="11009" max="11013" width="20.7109375" style="17" customWidth="1"/>
    <col min="11014" max="11264" width="9.140625" style="17"/>
    <col min="11265" max="11269" width="20.7109375" style="17" customWidth="1"/>
    <col min="11270" max="11520" width="9.140625" style="17"/>
    <col min="11521" max="11525" width="20.7109375" style="17" customWidth="1"/>
    <col min="11526" max="11776" width="9.140625" style="17"/>
    <col min="11777" max="11781" width="20.7109375" style="17" customWidth="1"/>
    <col min="11782" max="12032" width="9.140625" style="17"/>
    <col min="12033" max="12037" width="20.7109375" style="17" customWidth="1"/>
    <col min="12038" max="12288" width="9.140625" style="17"/>
    <col min="12289" max="12293" width="20.7109375" style="17" customWidth="1"/>
    <col min="12294" max="12544" width="9.140625" style="17"/>
    <col min="12545" max="12549" width="20.7109375" style="17" customWidth="1"/>
    <col min="12550" max="12800" width="9.140625" style="17"/>
    <col min="12801" max="12805" width="20.7109375" style="17" customWidth="1"/>
    <col min="12806" max="13056" width="9.140625" style="17"/>
    <col min="13057" max="13061" width="20.7109375" style="17" customWidth="1"/>
    <col min="13062" max="13312" width="9.140625" style="17"/>
    <col min="13313" max="13317" width="20.7109375" style="17" customWidth="1"/>
    <col min="13318" max="13568" width="9.140625" style="17"/>
    <col min="13569" max="13573" width="20.7109375" style="17" customWidth="1"/>
    <col min="13574" max="13824" width="9.140625" style="17"/>
    <col min="13825" max="13829" width="20.7109375" style="17" customWidth="1"/>
    <col min="13830" max="14080" width="9.140625" style="17"/>
    <col min="14081" max="14085" width="20.7109375" style="17" customWidth="1"/>
    <col min="14086" max="14336" width="9.140625" style="17"/>
    <col min="14337" max="14341" width="20.7109375" style="17" customWidth="1"/>
    <col min="14342" max="14592" width="9.140625" style="17"/>
    <col min="14593" max="14597" width="20.7109375" style="17" customWidth="1"/>
    <col min="14598" max="14848" width="9.140625" style="17"/>
    <col min="14849" max="14853" width="20.7109375" style="17" customWidth="1"/>
    <col min="14854" max="15104" width="9.140625" style="17"/>
    <col min="15105" max="15109" width="20.7109375" style="17" customWidth="1"/>
    <col min="15110" max="15360" width="9.140625" style="17"/>
    <col min="15361" max="15365" width="20.7109375" style="17" customWidth="1"/>
    <col min="15366" max="15616" width="9.140625" style="17"/>
    <col min="15617" max="15621" width="20.7109375" style="17" customWidth="1"/>
    <col min="15622" max="15872" width="9.140625" style="17"/>
    <col min="15873" max="15877" width="20.7109375" style="17" customWidth="1"/>
    <col min="15878" max="16128" width="9.140625" style="17"/>
    <col min="16129" max="16133" width="20.7109375" style="17" customWidth="1"/>
    <col min="16134" max="16384" width="9.140625" style="17"/>
  </cols>
  <sheetData>
    <row r="1" spans="1:13" ht="14.1" customHeight="1">
      <c r="A1" s="289" t="s">
        <v>490</v>
      </c>
      <c r="B1" s="289"/>
      <c r="C1" s="289"/>
      <c r="D1" s="132" t="s">
        <v>8</v>
      </c>
      <c r="E1" s="132"/>
      <c r="G1" s="18"/>
      <c r="H1" s="18"/>
      <c r="I1" s="19"/>
      <c r="K1" s="19"/>
      <c r="L1" s="19"/>
      <c r="M1" s="19"/>
    </row>
    <row r="2" spans="1:13" s="97" customFormat="1" ht="27" customHeight="1">
      <c r="A2" s="290" t="s">
        <v>491</v>
      </c>
      <c r="B2" s="290"/>
      <c r="C2" s="290"/>
      <c r="D2" s="291" t="s">
        <v>516</v>
      </c>
      <c r="E2" s="291"/>
      <c r="G2" s="98"/>
      <c r="H2" s="98"/>
      <c r="I2" s="99"/>
      <c r="K2" s="99"/>
      <c r="L2" s="99"/>
      <c r="M2" s="99"/>
    </row>
    <row r="3" spans="1:13" ht="14.1" customHeight="1">
      <c r="A3" s="292"/>
      <c r="B3" s="292"/>
      <c r="C3" s="292"/>
      <c r="D3" s="293"/>
      <c r="E3" s="293"/>
      <c r="F3" s="21"/>
      <c r="G3" s="21"/>
      <c r="H3" s="21"/>
      <c r="I3" s="21"/>
      <c r="J3" s="21"/>
      <c r="K3" s="21"/>
      <c r="L3" s="21"/>
      <c r="M3" s="21"/>
    </row>
    <row r="4" spans="1:13" ht="30" customHeight="1" thickBot="1">
      <c r="A4" s="134" t="s">
        <v>492</v>
      </c>
      <c r="B4" s="135"/>
      <c r="C4" s="136"/>
      <c r="D4" s="134" t="s">
        <v>493</v>
      </c>
      <c r="E4" s="136"/>
      <c r="F4" s="21"/>
      <c r="G4" s="21"/>
      <c r="H4" s="21"/>
      <c r="I4" s="21"/>
      <c r="J4" s="21"/>
      <c r="K4" s="21"/>
      <c r="L4" s="21"/>
      <c r="M4" s="21"/>
    </row>
    <row r="5" spans="1:13" ht="15" customHeight="1" thickTop="1">
      <c r="A5" s="294"/>
      <c r="B5" s="295"/>
      <c r="C5" s="296"/>
      <c r="D5" s="297"/>
      <c r="E5" s="298"/>
    </row>
    <row r="6" spans="1:13" ht="15.75" customHeight="1">
      <c r="A6" s="299" t="str">
        <f>IF('[1]Tabela F'!A6:C6&gt;0,'[1]Tabela F'!A6:C6,"")</f>
        <v/>
      </c>
      <c r="B6" s="300"/>
      <c r="C6" s="301"/>
      <c r="D6" s="302" t="str">
        <f>IF('[1]Tabela F'!D6:E6&gt;0,'[1]Tabela F'!D6:E6,"")</f>
        <v/>
      </c>
      <c r="E6" s="303"/>
    </row>
    <row r="7" spans="1:13" ht="15" customHeight="1">
      <c r="A7" s="299" t="str">
        <f>IF('[1]Tabela F'!A7:C7&gt;0,'[1]Tabela F'!A7:C7,"")</f>
        <v/>
      </c>
      <c r="B7" s="300"/>
      <c r="C7" s="301"/>
      <c r="D7" s="302" t="str">
        <f>IF('[1]Tabela F'!D7:E7&gt;0,'[1]Tabela F'!D7:E7,"")</f>
        <v/>
      </c>
      <c r="E7" s="303"/>
    </row>
    <row r="8" spans="1:13" ht="15" customHeight="1">
      <c r="A8" s="299" t="str">
        <f>IF('[1]Tabela F'!A8:C8&gt;0,'[1]Tabela F'!A8:C8,"")</f>
        <v/>
      </c>
      <c r="B8" s="300"/>
      <c r="C8" s="301"/>
      <c r="D8" s="302" t="str">
        <f>IF('[1]Tabela F'!D8:E8&gt;0,'[1]Tabela F'!D8:E8,"")</f>
        <v/>
      </c>
      <c r="E8" s="303"/>
    </row>
    <row r="9" spans="1:13" ht="15" customHeight="1">
      <c r="A9" s="299" t="str">
        <f>IF('[1]Tabela F'!A9:C9&gt;0,'[1]Tabela F'!A9:C9,"")</f>
        <v/>
      </c>
      <c r="B9" s="300"/>
      <c r="C9" s="301"/>
      <c r="D9" s="302" t="str">
        <f>IF('[1]Tabela F'!D9:E9&gt;0,'[1]Tabela F'!D9:E9,"")</f>
        <v/>
      </c>
      <c r="E9" s="303"/>
    </row>
    <row r="10" spans="1:13" ht="15.75" customHeight="1">
      <c r="A10" s="299" t="str">
        <f>IF('[1]Tabela F'!A10:C10&gt;0,'[1]Tabela F'!A10:C10,"")</f>
        <v/>
      </c>
      <c r="B10" s="300"/>
      <c r="C10" s="301"/>
      <c r="D10" s="302" t="str">
        <f>IF('[1]Tabela F'!D10:E10&gt;0,'[1]Tabela F'!D10:E10,"")</f>
        <v/>
      </c>
      <c r="E10" s="303"/>
    </row>
    <row r="11" spans="1:13" ht="15" customHeight="1">
      <c r="A11" s="299" t="str">
        <f>IF('[1]Tabela F'!A11:C11&gt;0,'[1]Tabela F'!A11:C11,"")</f>
        <v/>
      </c>
      <c r="B11" s="300"/>
      <c r="C11" s="301"/>
      <c r="D11" s="302" t="str">
        <f>IF('[1]Tabela F'!D11:E11&gt;0,'[1]Tabela F'!D11:E11,"")</f>
        <v/>
      </c>
      <c r="E11" s="303"/>
    </row>
    <row r="12" spans="1:13" ht="15" customHeight="1">
      <c r="A12" s="299" t="str">
        <f>IF('[1]Tabela F'!A12:C12&gt;0,'[1]Tabela F'!A12:C12,"")</f>
        <v/>
      </c>
      <c r="B12" s="300"/>
      <c r="C12" s="301"/>
      <c r="D12" s="302" t="str">
        <f>IF('[1]Tabela F'!D12:E12&gt;0,'[1]Tabela F'!D12:E12,"")</f>
        <v/>
      </c>
      <c r="E12" s="303"/>
    </row>
    <row r="13" spans="1:13" ht="15" customHeight="1">
      <c r="A13" s="299" t="str">
        <f>IF('[1]Tabela F'!A13:C13&gt;0,'[1]Tabela F'!A13:C13,"")</f>
        <v/>
      </c>
      <c r="B13" s="300"/>
      <c r="C13" s="301"/>
      <c r="D13" s="302" t="str">
        <f>IF('[1]Tabela F'!D13:E13&gt;0,'[1]Tabela F'!D13:E13,"")</f>
        <v/>
      </c>
      <c r="E13" s="303"/>
    </row>
    <row r="14" spans="1:13" ht="15" customHeight="1">
      <c r="A14" s="299" t="str">
        <f>IF('[1]Tabela F'!A14:C14&gt;0,'[1]Tabela F'!A14:C14,"")</f>
        <v/>
      </c>
      <c r="B14" s="300"/>
      <c r="C14" s="301"/>
      <c r="D14" s="302" t="str">
        <f>IF('[1]Tabela F'!D14:E14&gt;0,'[1]Tabela F'!D14:E14,"")</f>
        <v/>
      </c>
      <c r="E14" s="303"/>
    </row>
    <row r="15" spans="1:13" ht="15" customHeight="1">
      <c r="A15" s="299" t="str">
        <f>IF('[1]Tabela F'!A15:C15&gt;0,'[1]Tabela F'!A15:C15,"")</f>
        <v/>
      </c>
      <c r="B15" s="300"/>
      <c r="C15" s="301"/>
      <c r="D15" s="302" t="str">
        <f>IF('[1]Tabela F'!D15:E15&gt;0,'[1]Tabela F'!D15:E15,"")</f>
        <v/>
      </c>
      <c r="E15" s="303"/>
    </row>
    <row r="16" spans="1:13" ht="15" customHeight="1">
      <c r="A16" s="299" t="str">
        <f>IF('[1]Tabela F'!A16:C16&gt;0,'[1]Tabela F'!A16:C16,"")</f>
        <v/>
      </c>
      <c r="B16" s="300"/>
      <c r="C16" s="301"/>
      <c r="D16" s="302" t="str">
        <f>IF('[1]Tabela F'!D16:E16&gt;0,'[1]Tabela F'!D16:E16,"")</f>
        <v/>
      </c>
      <c r="E16" s="303"/>
    </row>
    <row r="17" spans="1:5" ht="16.5" customHeight="1">
      <c r="A17" s="299" t="str">
        <f>IF('[1]Tabela F'!A17:C17&gt;0,'[1]Tabela F'!A17:C17,"")</f>
        <v/>
      </c>
      <c r="B17" s="300"/>
      <c r="C17" s="301"/>
      <c r="D17" s="302" t="str">
        <f>IF('[1]Tabela F'!D17:E17&gt;0,'[1]Tabela F'!D17:E17,"")</f>
        <v/>
      </c>
      <c r="E17" s="303"/>
    </row>
    <row r="18" spans="1:5" ht="15" customHeight="1">
      <c r="A18" s="299" t="str">
        <f>IF('[1]Tabela F'!A18:C18&gt;0,'[1]Tabela F'!A18:C18,"")</f>
        <v/>
      </c>
      <c r="B18" s="300"/>
      <c r="C18" s="301"/>
      <c r="D18" s="302" t="str">
        <f>IF('[1]Tabela F'!D18:E18&gt;0,'[1]Tabela F'!D18:E18,"")</f>
        <v/>
      </c>
      <c r="E18" s="303"/>
    </row>
    <row r="19" spans="1:5" ht="15" customHeight="1">
      <c r="A19" s="299" t="str">
        <f>IF('[1]Tabela F'!A19:C19&gt;0,'[1]Tabela F'!A19:C19,"")</f>
        <v/>
      </c>
      <c r="B19" s="300"/>
      <c r="C19" s="301"/>
      <c r="D19" s="302" t="str">
        <f>IF('[1]Tabela F'!D19:E19&gt;0,'[1]Tabela F'!D19:E19,"")</f>
        <v/>
      </c>
      <c r="E19" s="303"/>
    </row>
    <row r="20" spans="1:5" ht="15" customHeight="1">
      <c r="A20" s="299" t="str">
        <f>IF('[1]Tabela F'!A20:C20&gt;0,'[1]Tabela F'!A20:C20,"")</f>
        <v/>
      </c>
      <c r="B20" s="300"/>
      <c r="C20" s="301"/>
      <c r="D20" s="302" t="str">
        <f>IF('[1]Tabela F'!D20:E20&gt;0,'[1]Tabela F'!D20:E20,"")</f>
        <v/>
      </c>
      <c r="E20" s="303"/>
    </row>
    <row r="21" spans="1:5" ht="15.75" customHeight="1">
      <c r="A21" s="299" t="str">
        <f>IF('[1]Tabela F'!A21:C21&gt;0,'[1]Tabela F'!A21:C21,"")</f>
        <v/>
      </c>
      <c r="B21" s="300"/>
      <c r="C21" s="301"/>
      <c r="D21" s="302" t="str">
        <f>IF('[1]Tabela F'!D21:E21&gt;0,'[1]Tabela F'!D21:E21,"")</f>
        <v/>
      </c>
      <c r="E21" s="303"/>
    </row>
    <row r="22" spans="1:5" ht="15" customHeight="1">
      <c r="A22" s="299" t="str">
        <f>IF('[1]Tabela F'!A22:C22&gt;0,'[1]Tabela F'!A22:C22,"")</f>
        <v/>
      </c>
      <c r="B22" s="300"/>
      <c r="C22" s="301"/>
      <c r="D22" s="302" t="str">
        <f>IF('[1]Tabela F'!D22:E22&gt;0,'[1]Tabela F'!D22:E22,"")</f>
        <v/>
      </c>
      <c r="E22" s="303"/>
    </row>
    <row r="23" spans="1:5" ht="15" customHeight="1">
      <c r="A23" s="299" t="str">
        <f>IF('[1]Tabela F'!A23:C23&gt;0,'[1]Tabela F'!A23:C23,"")</f>
        <v/>
      </c>
      <c r="B23" s="300"/>
      <c r="C23" s="301"/>
      <c r="D23" s="302" t="str">
        <f>IF('[1]Tabela F'!D23:E23&gt;0,'[1]Tabela F'!D23:E23,"")</f>
        <v/>
      </c>
      <c r="E23" s="303"/>
    </row>
    <row r="24" spans="1:5" ht="15" customHeight="1">
      <c r="A24" s="299" t="str">
        <f>IF('[1]Tabela F'!A24:C24&gt;0,'[1]Tabela F'!A24:C24,"")</f>
        <v/>
      </c>
      <c r="B24" s="300"/>
      <c r="C24" s="301"/>
      <c r="D24" s="302" t="str">
        <f>IF('[1]Tabela F'!D24:E24&gt;0,'[1]Tabela F'!D24:E24,"")</f>
        <v/>
      </c>
      <c r="E24" s="303"/>
    </row>
    <row r="25" spans="1:5" ht="15.75" customHeight="1">
      <c r="A25" s="299" t="str">
        <f>IF('[1]Tabela F'!A25:C25&gt;0,'[1]Tabela F'!A25:C25,"")</f>
        <v/>
      </c>
      <c r="B25" s="300"/>
      <c r="C25" s="301"/>
      <c r="D25" s="302" t="str">
        <f>IF('[1]Tabela F'!D25:E25&gt;0,'[1]Tabela F'!D25:E25,"")</f>
        <v/>
      </c>
      <c r="E25" s="303"/>
    </row>
    <row r="26" spans="1:5" ht="16.5" customHeight="1">
      <c r="A26" s="299" t="str">
        <f>IF('[1]Tabela F'!A26:C26&gt;0,'[1]Tabela F'!A26:C26,"")</f>
        <v/>
      </c>
      <c r="B26" s="300"/>
      <c r="C26" s="301"/>
      <c r="D26" s="302" t="str">
        <f>IF('[1]Tabela F'!D26:E26&gt;0,'[1]Tabela F'!D26:E26,"")</f>
        <v/>
      </c>
      <c r="E26" s="303"/>
    </row>
    <row r="27" spans="1:5" ht="15" customHeight="1">
      <c r="A27" s="299" t="str">
        <f>IF('[1]Tabela F'!A27:C27&gt;0,'[1]Tabela F'!A27:C27,"")</f>
        <v/>
      </c>
      <c r="B27" s="300"/>
      <c r="C27" s="301"/>
      <c r="D27" s="302" t="str">
        <f>IF('[1]Tabela F'!D27:E27&gt;0,'[1]Tabela F'!D27:E27,"")</f>
        <v/>
      </c>
      <c r="E27" s="303"/>
    </row>
    <row r="28" spans="1:5" ht="15" customHeight="1">
      <c r="A28" s="304" t="str">
        <f>IF('[1]Tabela F'!A28:C28&gt;0,'[1]Tabela F'!A28:C28,"")</f>
        <v/>
      </c>
      <c r="B28" s="305"/>
      <c r="C28" s="306"/>
      <c r="D28" s="307" t="str">
        <f>IF('[1]Tabela F'!D28:E28&gt;0,'[1]Tabela F'!D28:E28,"")</f>
        <v/>
      </c>
      <c r="E28" s="308"/>
    </row>
    <row r="30" spans="1:5" ht="14.1" customHeight="1">
      <c r="A30" s="30" t="s">
        <v>59</v>
      </c>
      <c r="B30" s="31">
        <v>41380</v>
      </c>
      <c r="C30" s="100"/>
      <c r="D30" s="159" t="s">
        <v>60</v>
      </c>
      <c r="E30" s="159"/>
    </row>
    <row r="31" spans="1:5" ht="14.1" customHeight="1">
      <c r="A31" s="32"/>
      <c r="B31" s="32"/>
      <c r="C31" s="32"/>
      <c r="D31" s="165" t="s">
        <v>509</v>
      </c>
      <c r="E31" s="165"/>
    </row>
    <row r="32" spans="1:5" ht="14.1" customHeight="1">
      <c r="A32" s="32"/>
      <c r="B32" s="32"/>
      <c r="C32" s="32"/>
      <c r="D32" s="32"/>
      <c r="E32" s="32"/>
    </row>
    <row r="33" spans="1:5" ht="14.1" customHeight="1">
      <c r="A33" s="32"/>
      <c r="B33" s="32"/>
      <c r="C33" s="32"/>
      <c r="D33" s="159" t="s">
        <v>61</v>
      </c>
      <c r="E33" s="159"/>
    </row>
    <row r="34" spans="1:5" ht="14.1" customHeight="1">
      <c r="A34" s="32"/>
      <c r="B34" s="32"/>
      <c r="C34" s="32"/>
      <c r="D34" s="160" t="s">
        <v>510</v>
      </c>
      <c r="E34" s="160"/>
    </row>
  </sheetData>
  <mergeCells count="60"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D30:E30"/>
    <mergeCell ref="D31:E31"/>
    <mergeCell ref="D33:E33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4:C4"/>
    <mergeCell ref="D4:E4"/>
    <mergeCell ref="A5:C5"/>
    <mergeCell ref="D5:E5"/>
    <mergeCell ref="A6:C6"/>
    <mergeCell ref="D6:E6"/>
    <mergeCell ref="A1:C1"/>
    <mergeCell ref="D1:E1"/>
    <mergeCell ref="A2:C2"/>
    <mergeCell ref="D2:E2"/>
    <mergeCell ref="A3:C3"/>
    <mergeCell ref="D3:E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4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A</vt:lpstr>
      <vt:lpstr>Tabela B</vt:lpstr>
      <vt:lpstr>Tabela C</vt:lpstr>
      <vt:lpstr>Tabela D</vt:lpstr>
      <vt:lpstr>Tabela F</vt:lpstr>
      <vt:lpstr>Table G</vt:lpstr>
      <vt:lpstr>'Tabela D'!Print_Area</vt:lpstr>
      <vt:lpstr>'Tabela F'!Print_Area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Stanić</dc:creator>
  <cp:lastModifiedBy>AMS</cp:lastModifiedBy>
  <cp:lastPrinted>2012-05-04T12:58:59Z</cp:lastPrinted>
  <dcterms:created xsi:type="dcterms:W3CDTF">2012-03-27T07:03:23Z</dcterms:created>
  <dcterms:modified xsi:type="dcterms:W3CDTF">2013-04-26T13:16:52Z</dcterms:modified>
</cp:coreProperties>
</file>